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37\Desktop\Gepin\PESQUISA SEMANAL DE PREÇOS\SÉRIE HISTÓRICA 1993 a 2022\"/>
    </mc:Choice>
  </mc:AlternateContent>
  <bookViews>
    <workbookView xWindow="5655" yWindow="375" windowWidth="22590" windowHeight="10710" tabRatio="933" firstSheet="5" activeTab="27"/>
  </bookViews>
  <sheets>
    <sheet name="1993" sheetId="1" r:id="rId1"/>
    <sheet name="1994" sheetId="2" r:id="rId2"/>
    <sheet name="1995" sheetId="3" r:id="rId3"/>
    <sheet name="1996" sheetId="4" r:id="rId4"/>
    <sheet name="1997" sheetId="5" r:id="rId5"/>
    <sheet name="1998" sheetId="6" r:id="rId6"/>
    <sheet name="1999" sheetId="7" r:id="rId7"/>
    <sheet name="2000" sheetId="8" r:id="rId8"/>
    <sheet name="2001" sheetId="9" r:id="rId9"/>
    <sheet name="2002" sheetId="10" r:id="rId10"/>
    <sheet name="2003" sheetId="11" r:id="rId11"/>
    <sheet name="2004" sheetId="12" r:id="rId12"/>
    <sheet name="2005" sheetId="13" r:id="rId13"/>
    <sheet name="2006" sheetId="14" r:id="rId14"/>
    <sheet name="2007" sheetId="15" r:id="rId15"/>
    <sheet name="2008" sheetId="16" r:id="rId16"/>
    <sheet name="2009" sheetId="17" r:id="rId17"/>
    <sheet name="2010" sheetId="18" r:id="rId18"/>
    <sheet name="2011" sheetId="19" r:id="rId19"/>
    <sheet name="2012" sheetId="20" r:id="rId20"/>
    <sheet name="2013" sheetId="21" r:id="rId21"/>
    <sheet name="2014" sheetId="22" r:id="rId22"/>
    <sheet name="2015" sheetId="23" r:id="rId23"/>
    <sheet name="2016" sheetId="24" r:id="rId24"/>
    <sheet name="2017" sheetId="25" r:id="rId25"/>
    <sheet name="2018" sheetId="26" r:id="rId26"/>
    <sheet name="2019" sheetId="27" r:id="rId27"/>
    <sheet name="2020" sheetId="30" r:id="rId28"/>
    <sheet name="2021" sheetId="31" r:id="rId29"/>
    <sheet name="2022" sheetId="32" r:id="rId30"/>
    <sheet name="MHistórica" sheetId="28" r:id="rId31"/>
    <sheet name="café leite peixe" sheetId="29" r:id="rId32"/>
    <sheet name="GRÁFICO" sheetId="33" r:id="rId33"/>
  </sheets>
  <definedNames>
    <definedName name="_xlnm.Print_Area" localSheetId="27">'2020'!$A$1:$O$61</definedName>
  </definedNames>
  <calcPr calcId="162913"/>
</workbook>
</file>

<file path=xl/calcChain.xml><?xml version="1.0" encoding="utf-8"?>
<calcChain xmlns="http://schemas.openxmlformats.org/spreadsheetml/2006/main">
  <c r="O37" i="31" l="1"/>
  <c r="O32" i="32" l="1"/>
  <c r="O53" i="32"/>
  <c r="O54" i="32"/>
  <c r="E5" i="33" l="1"/>
  <c r="E6" i="33"/>
  <c r="E7" i="33"/>
  <c r="E8" i="33"/>
  <c r="E9" i="33"/>
  <c r="E10" i="33"/>
  <c r="E11" i="33"/>
  <c r="E12" i="33"/>
  <c r="E13" i="33"/>
  <c r="E4" i="33"/>
  <c r="E3" i="33"/>
  <c r="O10" i="5"/>
  <c r="O10" i="3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10" i="1"/>
  <c r="O12" i="32" l="1"/>
  <c r="O32" i="31" l="1"/>
  <c r="O61" i="32"/>
  <c r="O60" i="32"/>
  <c r="O59" i="32"/>
  <c r="O58" i="32"/>
  <c r="O57" i="32"/>
  <c r="O56" i="32"/>
  <c r="O55" i="32"/>
  <c r="O52" i="32"/>
  <c r="O51" i="32"/>
  <c r="O50" i="32"/>
  <c r="O48" i="32"/>
  <c r="O47" i="32"/>
  <c r="O46" i="32"/>
  <c r="O45" i="32"/>
  <c r="O44" i="32"/>
  <c r="O43" i="32"/>
  <c r="O42" i="32"/>
  <c r="O41" i="32"/>
  <c r="O40" i="32"/>
  <c r="O39" i="32"/>
  <c r="O38" i="32"/>
  <c r="O37" i="32"/>
  <c r="O36" i="32"/>
  <c r="O34" i="32"/>
  <c r="O33" i="32"/>
  <c r="O31" i="32"/>
  <c r="O30" i="32"/>
  <c r="O29" i="32"/>
  <c r="O27" i="32"/>
  <c r="O26" i="32"/>
  <c r="O25" i="32"/>
  <c r="O24" i="32"/>
  <c r="O23" i="32"/>
  <c r="O22" i="32"/>
  <c r="O21" i="32"/>
  <c r="O20" i="32"/>
  <c r="O19" i="32"/>
  <c r="O18" i="32"/>
  <c r="O17" i="32"/>
  <c r="O16" i="32"/>
  <c r="O15" i="32"/>
  <c r="O14" i="32"/>
  <c r="O13" i="32"/>
  <c r="O11" i="32"/>
  <c r="O10" i="32"/>
  <c r="O9" i="32"/>
  <c r="O8" i="32"/>
  <c r="O7" i="32"/>
  <c r="O54" i="31" l="1"/>
  <c r="O12" i="31"/>
  <c r="O53" i="31" l="1"/>
  <c r="O56" i="31"/>
  <c r="O58" i="31"/>
  <c r="O7" i="31"/>
  <c r="O23" i="31"/>
  <c r="O44" i="31"/>
  <c r="O57" i="31"/>
  <c r="O52" i="31"/>
  <c r="O11" i="31"/>
  <c r="O10" i="31"/>
  <c r="O30" i="31"/>
  <c r="O27" i="31"/>
  <c r="O29" i="31"/>
  <c r="O25" i="31"/>
  <c r="O42" i="31"/>
  <c r="O39" i="31"/>
  <c r="O38" i="31"/>
  <c r="O36" i="31"/>
  <c r="O26" i="31"/>
  <c r="O47" i="31"/>
  <c r="O55" i="31"/>
  <c r="O50" i="31"/>
  <c r="O51" i="31"/>
  <c r="O48" i="31"/>
  <c r="O33" i="31"/>
  <c r="O43" i="31"/>
  <c r="O60" i="31"/>
  <c r="O59" i="31"/>
  <c r="O61" i="31"/>
  <c r="O46" i="31"/>
  <c r="O34" i="31"/>
  <c r="O21" i="31"/>
  <c r="O20" i="31"/>
  <c r="O17" i="31"/>
  <c r="O18" i="31"/>
  <c r="O19" i="31"/>
  <c r="O45" i="31"/>
  <c r="O40" i="31"/>
  <c r="O41" i="31"/>
  <c r="O31" i="31"/>
  <c r="O24" i="31"/>
  <c r="O22" i="31"/>
  <c r="O9" i="31"/>
  <c r="O8" i="31"/>
  <c r="O16" i="31"/>
  <c r="O15" i="31"/>
  <c r="O14" i="31"/>
  <c r="O13" i="31"/>
  <c r="M42" i="27" l="1"/>
  <c r="N42" i="27" s="1"/>
  <c r="M38" i="27"/>
  <c r="N38" i="27" s="1"/>
  <c r="M34" i="27"/>
  <c r="N34" i="27" s="1"/>
  <c r="M30" i="27"/>
  <c r="N30" i="27" s="1"/>
  <c r="M26" i="27"/>
  <c r="N26" i="27" s="1"/>
  <c r="M22" i="27"/>
  <c r="N22" i="27" s="1"/>
  <c r="M18" i="27"/>
  <c r="N18" i="27" s="1"/>
  <c r="M14" i="27"/>
  <c r="N14" i="27" s="1"/>
  <c r="M10" i="27"/>
  <c r="N10" i="27" s="1"/>
  <c r="M60" i="27"/>
  <c r="N60" i="27" s="1"/>
  <c r="M59" i="27"/>
  <c r="N59" i="27" s="1"/>
  <c r="M58" i="27"/>
  <c r="N58" i="27" s="1"/>
  <c r="M57" i="27"/>
  <c r="N57" i="27" s="1"/>
  <c r="M56" i="27"/>
  <c r="N56" i="27" s="1"/>
  <c r="M55" i="27"/>
  <c r="N55" i="27" s="1"/>
  <c r="M53" i="27"/>
  <c r="N53" i="27" s="1"/>
  <c r="M52" i="27"/>
  <c r="N52" i="27" s="1"/>
  <c r="M50" i="27"/>
  <c r="N50" i="27" s="1"/>
  <c r="M49" i="27"/>
  <c r="N49" i="27" s="1"/>
  <c r="M48" i="27"/>
  <c r="N48" i="27" s="1"/>
  <c r="M47" i="27"/>
  <c r="N47" i="27" s="1"/>
  <c r="M46" i="27"/>
  <c r="N46" i="27" s="1"/>
  <c r="M44" i="27"/>
  <c r="N44" i="27" s="1"/>
  <c r="M43" i="27"/>
  <c r="N43" i="27" s="1"/>
  <c r="M41" i="27"/>
  <c r="N41" i="27" s="1"/>
  <c r="M40" i="27"/>
  <c r="N40" i="27" s="1"/>
  <c r="M39" i="27"/>
  <c r="N39" i="27" s="1"/>
  <c r="M37" i="27"/>
  <c r="N37" i="27" s="1"/>
  <c r="M36" i="27"/>
  <c r="N36" i="27" s="1"/>
  <c r="M35" i="27"/>
  <c r="N35" i="27" s="1"/>
  <c r="M33" i="27"/>
  <c r="N33" i="27" s="1"/>
  <c r="M31" i="27"/>
  <c r="N31" i="27" s="1"/>
  <c r="M29" i="27"/>
  <c r="N29" i="27" s="1"/>
  <c r="M28" i="27"/>
  <c r="N28" i="27" s="1"/>
  <c r="M27" i="27"/>
  <c r="N27" i="27" s="1"/>
  <c r="M25" i="27"/>
  <c r="N25" i="27" s="1"/>
  <c r="M24" i="27"/>
  <c r="N24" i="27" s="1"/>
  <c r="M23" i="27"/>
  <c r="N23" i="27" s="1"/>
  <c r="M21" i="27"/>
  <c r="N21" i="27" s="1"/>
  <c r="M20" i="27"/>
  <c r="N20" i="27" s="1"/>
  <c r="M19" i="27"/>
  <c r="N19" i="27" s="1"/>
  <c r="M16" i="27"/>
  <c r="M15" i="27"/>
  <c r="N15" i="27" s="1"/>
  <c r="M13" i="27"/>
  <c r="N13" i="27" s="1"/>
  <c r="M12" i="27"/>
  <c r="N12" i="27" s="1"/>
  <c r="M11" i="27"/>
  <c r="N11" i="27" s="1"/>
  <c r="M9" i="27"/>
  <c r="N9" i="27" s="1"/>
  <c r="M8" i="27"/>
  <c r="N8" i="27" s="1"/>
  <c r="M7" i="27"/>
  <c r="N7" i="27" s="1"/>
  <c r="N16" i="27" l="1"/>
  <c r="O16" i="27" s="1"/>
  <c r="O13" i="30"/>
  <c r="O14" i="30"/>
  <c r="O15" i="30"/>
  <c r="O16" i="30"/>
  <c r="O8" i="30"/>
  <c r="O9" i="30"/>
  <c r="O22" i="30"/>
  <c r="O24" i="30"/>
  <c r="O31" i="30"/>
  <c r="O32" i="30"/>
  <c r="O41" i="30"/>
  <c r="O40" i="30"/>
  <c r="O45" i="30"/>
  <c r="O54" i="30"/>
  <c r="O19" i="30"/>
  <c r="O18" i="30"/>
  <c r="O17" i="30"/>
  <c r="O20" i="30"/>
  <c r="O21" i="30"/>
  <c r="O34" i="30"/>
  <c r="O46" i="30"/>
  <c r="O61" i="30"/>
  <c r="O59" i="30"/>
  <c r="O60" i="30"/>
  <c r="O37" i="30"/>
  <c r="O43" i="30"/>
  <c r="O33" i="30"/>
  <c r="O48" i="30"/>
  <c r="O51" i="30"/>
  <c r="O50" i="30"/>
  <c r="O55" i="30"/>
  <c r="O47" i="30"/>
  <c r="O26" i="30"/>
  <c r="O36" i="30"/>
  <c r="O38" i="30"/>
  <c r="O39" i="30"/>
  <c r="O42" i="30"/>
  <c r="O25" i="30"/>
  <c r="O29" i="30"/>
  <c r="O27" i="30"/>
  <c r="O30" i="30"/>
  <c r="O10" i="30"/>
  <c r="O11" i="30"/>
  <c r="O52" i="30"/>
  <c r="O57" i="30"/>
  <c r="O44" i="30"/>
  <c r="O23" i="30"/>
  <c r="O7" i="30"/>
  <c r="O58" i="30"/>
  <c r="O56" i="30"/>
  <c r="O53" i="30"/>
  <c r="O61" i="27" l="1"/>
  <c r="O12" i="30" l="1"/>
  <c r="W5" i="29" l="1"/>
  <c r="V5" i="29" s="1"/>
  <c r="W4" i="29"/>
  <c r="V4" i="29" s="1"/>
  <c r="W3" i="29"/>
  <c r="V3" i="29" s="1"/>
  <c r="AC59" i="28"/>
  <c r="AC58" i="28"/>
  <c r="AC57" i="28"/>
  <c r="AC56" i="28"/>
  <c r="AC55" i="28"/>
  <c r="AC54" i="28"/>
  <c r="AC53" i="28"/>
  <c r="AC52" i="28"/>
  <c r="AC51" i="28"/>
  <c r="AC50" i="28"/>
  <c r="AC49" i="28"/>
  <c r="AC48" i="28"/>
  <c r="AC47" i="28"/>
  <c r="AC46" i="28"/>
  <c r="AC45" i="28"/>
  <c r="AC44" i="28"/>
  <c r="AC43" i="28"/>
  <c r="AC42" i="28"/>
  <c r="AC41" i="28"/>
  <c r="AC40" i="28"/>
  <c r="AC39" i="28"/>
  <c r="AC38" i="28"/>
  <c r="AC37" i="28"/>
  <c r="AC36" i="28"/>
  <c r="AC35" i="28"/>
  <c r="AC34" i="28"/>
  <c r="AC33" i="28"/>
  <c r="AC32" i="28"/>
  <c r="AC31" i="28"/>
  <c r="AC30" i="28"/>
  <c r="AC29" i="28"/>
  <c r="AC28" i="28"/>
  <c r="AC27" i="28"/>
  <c r="AC26" i="28"/>
  <c r="AC25" i="28"/>
  <c r="AC24" i="28"/>
  <c r="AC23" i="28"/>
  <c r="AC22" i="28"/>
  <c r="AC21" i="28"/>
  <c r="AC20" i="28"/>
  <c r="AC19" i="28"/>
  <c r="AC18" i="28"/>
  <c r="AC17" i="28"/>
  <c r="AC16" i="28"/>
  <c r="AC15" i="28"/>
  <c r="AC14" i="28"/>
  <c r="AC13" i="28"/>
  <c r="AC12" i="28"/>
  <c r="AC11" i="28"/>
  <c r="AC10" i="28"/>
  <c r="AC9" i="28"/>
  <c r="O60" i="27"/>
  <c r="O59" i="27"/>
  <c r="O58" i="27"/>
  <c r="O57" i="27"/>
  <c r="O56" i="27"/>
  <c r="O55" i="27"/>
  <c r="O54" i="27"/>
  <c r="O53" i="27"/>
  <c r="O52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5" i="27"/>
  <c r="O14" i="27"/>
  <c r="O13" i="27"/>
  <c r="O12" i="27"/>
  <c r="O11" i="27"/>
  <c r="O10" i="27"/>
  <c r="O9" i="27"/>
  <c r="O8" i="27"/>
  <c r="O7" i="27"/>
  <c r="O61" i="26"/>
  <c r="O60" i="26"/>
  <c r="O59" i="26"/>
  <c r="O58" i="26"/>
  <c r="O57" i="26"/>
  <c r="O56" i="26"/>
  <c r="O55" i="26"/>
  <c r="O54" i="26"/>
  <c r="O53" i="26"/>
  <c r="O52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" i="26"/>
  <c r="O61" i="25"/>
  <c r="O60" i="25"/>
  <c r="O59" i="25"/>
  <c r="O58" i="25"/>
  <c r="O57" i="25"/>
  <c r="O56" i="25"/>
  <c r="O55" i="25"/>
  <c r="O54" i="25"/>
  <c r="O53" i="25"/>
  <c r="O52" i="25"/>
  <c r="O50" i="25"/>
  <c r="O49" i="25"/>
  <c r="O48" i="25"/>
  <c r="O47" i="25"/>
  <c r="O46" i="25"/>
  <c r="O45" i="25"/>
  <c r="O44" i="25"/>
  <c r="O43" i="25"/>
  <c r="O42" i="25"/>
  <c r="O41" i="25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O7" i="25"/>
  <c r="O61" i="24"/>
  <c r="O60" i="24"/>
  <c r="O59" i="24"/>
  <c r="O58" i="24"/>
  <c r="O57" i="24"/>
  <c r="O56" i="24"/>
  <c r="O55" i="24"/>
  <c r="O54" i="24"/>
  <c r="O53" i="24"/>
  <c r="O52" i="24"/>
  <c r="O51" i="24"/>
  <c r="O50" i="24"/>
  <c r="O49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3" i="24"/>
  <c r="O12" i="24"/>
  <c r="O11" i="24"/>
  <c r="O10" i="24"/>
  <c r="O9" i="24"/>
  <c r="O8" i="24"/>
  <c r="O7" i="24"/>
  <c r="O61" i="23"/>
  <c r="O60" i="23"/>
  <c r="O59" i="23"/>
  <c r="O58" i="23"/>
  <c r="O57" i="23"/>
  <c r="O56" i="23"/>
  <c r="O55" i="23"/>
  <c r="O54" i="23"/>
  <c r="O53" i="23"/>
  <c r="O52" i="23"/>
  <c r="O51" i="23"/>
  <c r="O50" i="23"/>
  <c r="O49" i="23"/>
  <c r="O48" i="23"/>
  <c r="O47" i="23"/>
  <c r="O46" i="23"/>
  <c r="O45" i="23"/>
  <c r="O44" i="23"/>
  <c r="O43" i="23"/>
  <c r="O42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O9" i="23"/>
  <c r="O8" i="23"/>
  <c r="O7" i="23"/>
  <c r="O63" i="22"/>
  <c r="O62" i="22"/>
  <c r="O61" i="22"/>
  <c r="O60" i="22"/>
  <c r="O59" i="22"/>
  <c r="O58" i="22"/>
  <c r="O57" i="22"/>
  <c r="O56" i="22"/>
  <c r="O55" i="22"/>
  <c r="O54" i="22"/>
  <c r="O53" i="22"/>
  <c r="O52" i="22"/>
  <c r="O51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O37" i="22"/>
  <c r="O36" i="22"/>
  <c r="O35" i="22"/>
  <c r="O34" i="22"/>
  <c r="O33" i="22"/>
  <c r="O32" i="22"/>
  <c r="O31" i="22"/>
  <c r="O30" i="22"/>
  <c r="O29" i="22"/>
  <c r="O28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O13" i="22"/>
  <c r="O12" i="22"/>
  <c r="O11" i="22"/>
  <c r="O10" i="22"/>
  <c r="O9" i="22"/>
  <c r="O62" i="21"/>
  <c r="O61" i="21"/>
  <c r="O60" i="21"/>
  <c r="O59" i="21"/>
  <c r="O58" i="21"/>
  <c r="O57" i="21"/>
  <c r="O56" i="21"/>
  <c r="O55" i="21"/>
  <c r="O54" i="21"/>
  <c r="O53" i="21"/>
  <c r="O52" i="21"/>
  <c r="O51" i="21"/>
  <c r="O50" i="21"/>
  <c r="O49" i="21"/>
  <c r="O48" i="21"/>
  <c r="O47" i="21"/>
  <c r="O46" i="21"/>
  <c r="O45" i="21"/>
  <c r="O44" i="21"/>
  <c r="O43" i="21"/>
  <c r="O42" i="21"/>
  <c r="O41" i="21"/>
  <c r="O40" i="21"/>
  <c r="O39" i="21"/>
  <c r="O38" i="21"/>
  <c r="O37" i="21"/>
  <c r="O36" i="21"/>
  <c r="O35" i="21"/>
  <c r="O34" i="21"/>
  <c r="O33" i="21"/>
  <c r="O32" i="21"/>
  <c r="O31" i="21"/>
  <c r="O30" i="21"/>
  <c r="O29" i="21"/>
  <c r="O28" i="21"/>
  <c r="O27" i="21"/>
  <c r="O26" i="21"/>
  <c r="O25" i="21"/>
  <c r="O24" i="21"/>
  <c r="O23" i="21"/>
  <c r="O22" i="21"/>
  <c r="O21" i="21"/>
  <c r="O20" i="21"/>
  <c r="O19" i="21"/>
  <c r="O18" i="21"/>
  <c r="O17" i="21"/>
  <c r="O16" i="21"/>
  <c r="O15" i="21"/>
  <c r="O14" i="21"/>
  <c r="O13" i="21"/>
  <c r="O12" i="21"/>
  <c r="O11" i="21"/>
  <c r="O10" i="21"/>
  <c r="O9" i="21"/>
  <c r="O54" i="20"/>
  <c r="O53" i="20"/>
  <c r="O52" i="20"/>
  <c r="O51" i="20"/>
  <c r="O50" i="20"/>
  <c r="O49" i="20"/>
  <c r="O48" i="20"/>
  <c r="O47" i="20"/>
  <c r="O46" i="20"/>
  <c r="O45" i="20"/>
  <c r="O44" i="20"/>
  <c r="O43" i="20"/>
  <c r="O42" i="20"/>
  <c r="O41" i="20"/>
  <c r="O40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O9" i="20"/>
  <c r="O52" i="19"/>
  <c r="O51" i="19"/>
  <c r="O50" i="19"/>
  <c r="O49" i="19"/>
  <c r="O48" i="19"/>
  <c r="O47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N54" i="18"/>
  <c r="O54" i="18" s="1"/>
  <c r="N53" i="18"/>
  <c r="O53" i="18" s="1"/>
  <c r="N52" i="18"/>
  <c r="O52" i="18" s="1"/>
  <c r="N51" i="18"/>
  <c r="O51" i="18" s="1"/>
  <c r="N50" i="18"/>
  <c r="O50" i="18" s="1"/>
  <c r="N49" i="18"/>
  <c r="O49" i="18" s="1"/>
  <c r="N47" i="18"/>
  <c r="O47" i="18" s="1"/>
  <c r="N46" i="18"/>
  <c r="O46" i="18" s="1"/>
  <c r="N45" i="18"/>
  <c r="O45" i="18" s="1"/>
  <c r="N44" i="18"/>
  <c r="O44" i="18" s="1"/>
  <c r="N43" i="18"/>
  <c r="O43" i="18" s="1"/>
  <c r="N42" i="18"/>
  <c r="O42" i="18" s="1"/>
  <c r="N41" i="18"/>
  <c r="O41" i="18" s="1"/>
  <c r="N40" i="18"/>
  <c r="O40" i="18" s="1"/>
  <c r="N39" i="18"/>
  <c r="O39" i="18" s="1"/>
  <c r="N38" i="18"/>
  <c r="O38" i="18" s="1"/>
  <c r="N37" i="18"/>
  <c r="O37" i="18" s="1"/>
  <c r="N36" i="18"/>
  <c r="O36" i="18" s="1"/>
  <c r="N35" i="18"/>
  <c r="O35" i="18" s="1"/>
  <c r="N34" i="18"/>
  <c r="O34" i="18" s="1"/>
  <c r="N33" i="18"/>
  <c r="O33" i="18" s="1"/>
  <c r="O32" i="18"/>
  <c r="N31" i="18"/>
  <c r="O31" i="18" s="1"/>
  <c r="N30" i="18"/>
  <c r="O30" i="18" s="1"/>
  <c r="N29" i="18"/>
  <c r="O29" i="18" s="1"/>
  <c r="N28" i="18"/>
  <c r="O28" i="18" s="1"/>
  <c r="N27" i="18"/>
  <c r="O27" i="18" s="1"/>
  <c r="N26" i="18"/>
  <c r="O26" i="18" s="1"/>
  <c r="N25" i="18"/>
  <c r="O25" i="18" s="1"/>
  <c r="N24" i="18"/>
  <c r="O24" i="18" s="1"/>
  <c r="N23" i="18"/>
  <c r="O23" i="18" s="1"/>
  <c r="N22" i="18"/>
  <c r="O22" i="18" s="1"/>
  <c r="N21" i="18"/>
  <c r="O21" i="18" s="1"/>
  <c r="O20" i="18"/>
  <c r="N19" i="18"/>
  <c r="O19" i="18" s="1"/>
  <c r="O18" i="18"/>
  <c r="N17" i="18"/>
  <c r="O17" i="18" s="1"/>
  <c r="N16" i="18"/>
  <c r="O16" i="18" s="1"/>
  <c r="N15" i="18"/>
  <c r="O15" i="18" s="1"/>
  <c r="N14" i="18"/>
  <c r="O14" i="18" s="1"/>
  <c r="N13" i="18"/>
  <c r="O13" i="18" s="1"/>
  <c r="N12" i="18"/>
  <c r="O12" i="18" s="1"/>
  <c r="N11" i="18"/>
  <c r="O11" i="18" s="1"/>
  <c r="N10" i="18"/>
  <c r="O10" i="18" s="1"/>
  <c r="O9" i="18"/>
  <c r="O52" i="17"/>
  <c r="O51" i="17"/>
  <c r="O50" i="17"/>
  <c r="O49" i="17"/>
  <c r="O48" i="17"/>
  <c r="O47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O9" i="17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42" i="15"/>
  <c r="O13" i="15"/>
  <c r="O8" i="15"/>
  <c r="O5" i="15"/>
  <c r="O4" i="15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I33" i="2"/>
  <c r="J33" i="2" s="1"/>
  <c r="Q33" i="2" s="1"/>
  <c r="I32" i="2"/>
  <c r="J32" i="2" s="1"/>
  <c r="Q32" i="2" s="1"/>
  <c r="I31" i="2"/>
  <c r="J31" i="2" s="1"/>
  <c r="Q31" i="2" s="1"/>
  <c r="I30" i="2"/>
  <c r="J30" i="2" s="1"/>
  <c r="Q30" i="2" s="1"/>
  <c r="I29" i="2"/>
  <c r="J29" i="2" s="1"/>
  <c r="Q29" i="2" s="1"/>
  <c r="I28" i="2"/>
  <c r="J28" i="2" s="1"/>
  <c r="Q28" i="2" s="1"/>
  <c r="I27" i="2"/>
  <c r="J27" i="2" s="1"/>
  <c r="Q27" i="2" s="1"/>
  <c r="I26" i="2"/>
  <c r="J26" i="2" s="1"/>
  <c r="Q26" i="2" s="1"/>
  <c r="I25" i="2"/>
  <c r="J25" i="2" s="1"/>
  <c r="Q25" i="2" s="1"/>
  <c r="I24" i="2"/>
  <c r="J24" i="2" s="1"/>
  <c r="Q24" i="2" s="1"/>
  <c r="I23" i="2"/>
  <c r="J23" i="2" s="1"/>
  <c r="Q23" i="2" s="1"/>
  <c r="I22" i="2"/>
  <c r="J22" i="2" s="1"/>
  <c r="Q22" i="2" s="1"/>
  <c r="I21" i="2"/>
  <c r="J21" i="2" s="1"/>
  <c r="Q21" i="2" s="1"/>
  <c r="I20" i="2"/>
  <c r="J20" i="2" s="1"/>
  <c r="Q20" i="2" s="1"/>
  <c r="I19" i="2"/>
  <c r="J19" i="2" s="1"/>
  <c r="Q19" i="2" s="1"/>
  <c r="I18" i="2"/>
  <c r="J18" i="2" s="1"/>
  <c r="Q18" i="2" s="1"/>
  <c r="I17" i="2"/>
  <c r="J17" i="2" s="1"/>
  <c r="Q17" i="2" s="1"/>
  <c r="I16" i="2"/>
  <c r="J16" i="2" s="1"/>
  <c r="Q16" i="2" s="1"/>
  <c r="I15" i="2"/>
  <c r="J15" i="2" s="1"/>
  <c r="Q15" i="2" s="1"/>
  <c r="I14" i="2"/>
  <c r="J14" i="2" s="1"/>
  <c r="Q14" i="2" s="1"/>
  <c r="I13" i="2"/>
  <c r="J13" i="2" s="1"/>
  <c r="Q13" i="2" s="1"/>
  <c r="I12" i="2"/>
  <c r="J12" i="2" s="1"/>
  <c r="Q12" i="2" s="1"/>
  <c r="I11" i="2"/>
  <c r="J11" i="2" s="1"/>
  <c r="Q11" i="2" s="1"/>
  <c r="I10" i="2"/>
  <c r="J10" i="2" s="1"/>
  <c r="Q10" i="2" s="1"/>
</calcChain>
</file>

<file path=xl/sharedStrings.xml><?xml version="1.0" encoding="utf-8"?>
<sst xmlns="http://schemas.openxmlformats.org/spreadsheetml/2006/main" count="5166" uniqueCount="357">
  <si>
    <t xml:space="preserve">      ASSOCIAÇÃO DE ASSISTÊNCIA TÉCNICA</t>
  </si>
  <si>
    <t xml:space="preserve">E EXTENSÃO RURAL DO ESTADO DE RONDÔNIA                       </t>
  </si>
  <si>
    <t>C00RDENADORIA DE OPERAÇÕES / PROJETO DE COMERCIALIZAÇÃO</t>
  </si>
  <si>
    <t xml:space="preserve">RESP. TÉCNICO: ENG. AGRº  </t>
  </si>
  <si>
    <t>Cledmar Carneiro</t>
  </si>
  <si>
    <t xml:space="preserve"> </t>
  </si>
  <si>
    <t>TELEFAX: (069) 224-7864</t>
  </si>
  <si>
    <t>FONE: (069) 224-7833 R-252</t>
  </si>
  <si>
    <t>http://www.bbsn.com.br/emater-ro</t>
  </si>
  <si>
    <t xml:space="preserve">                                                                                                                                                       </t>
  </si>
  <si>
    <t xml:space="preserve">  PREÇO MÉDIO PAGO AO PRODUTOR   (R$ 1,00  )                                                    </t>
  </si>
  <si>
    <t>PRINC. PRODUTOS</t>
  </si>
  <si>
    <t>UNID.</t>
  </si>
  <si>
    <t>JANEIRO</t>
  </si>
  <si>
    <t>FEVEREIRO</t>
  </si>
  <si>
    <t>TELEFAX: (069) 223 3262</t>
  </si>
  <si>
    <t>FONE: (069) 224-7833  R/252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</si>
  <si>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</si>
  <si>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</si>
  <si>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</si>
  <si>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</si>
  <si>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</si>
  <si>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</si>
  <si>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</si>
  <si>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</si>
  <si>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</si>
  <si>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</si>
  <si>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MÉDIA</t>
  </si>
  <si>
    <t>TELEFAX: (069) 224- 7864</t>
  </si>
  <si>
    <t xml:space="preserve">  PREÇO MÉDIO PAGO AO PRODUTOR   (CR$ 1,00  )                                                    </t>
  </si>
  <si>
    <t>CAFÉ ROBUSTA</t>
  </si>
  <si>
    <t>SETEMBRO.</t>
  </si>
  <si>
    <t>NOVEMBRO.</t>
  </si>
  <si>
    <t>DEZEMBRO.</t>
  </si>
  <si>
    <t>sc/60kg</t>
  </si>
  <si>
    <t>CAFÉ ARÁBICA</t>
  </si>
  <si>
    <t>ARROZ COM.CASCA</t>
  </si>
  <si>
    <t>ARROZ AGUL CASCA</t>
  </si>
  <si>
    <t>FEIJÃO CARIOCA</t>
  </si>
  <si>
    <t>MILHO GRÃOS</t>
  </si>
  <si>
    <t>FARINHA D`ÁGUA</t>
  </si>
  <si>
    <t>sc/50kg</t>
  </si>
  <si>
    <t>FARINHA SECA</t>
  </si>
  <si>
    <t>BOVINO P. V. (abate)*</t>
  </si>
  <si>
    <t>arroba</t>
  </si>
  <si>
    <t>SUÍNO P. V. (abate)</t>
  </si>
  <si>
    <t>GALINHA CAIPIRA</t>
  </si>
  <si>
    <t>cab.</t>
  </si>
  <si>
    <t>MEL DE ABELHA</t>
  </si>
  <si>
    <t>kg</t>
  </si>
  <si>
    <t>VACA MESTIÇA</t>
  </si>
  <si>
    <t>VACA COMUM</t>
  </si>
  <si>
    <t>NOVILHA</t>
  </si>
  <si>
    <t>NOVILHO</t>
  </si>
  <si>
    <t>BEZERRO</t>
  </si>
  <si>
    <t>BEZERRA</t>
  </si>
  <si>
    <t>BANANA</t>
  </si>
  <si>
    <t>cacho</t>
  </si>
  <si>
    <t>LARANJA</t>
  </si>
  <si>
    <t>caixa</t>
  </si>
  <si>
    <t>CUPUAÇU (polpa)</t>
  </si>
  <si>
    <t>CUPUAÇU (fruto)</t>
  </si>
  <si>
    <t>unid</t>
  </si>
  <si>
    <t>ALGODÃO</t>
  </si>
  <si>
    <t>BORRACHA</t>
  </si>
  <si>
    <t>CACAU</t>
  </si>
  <si>
    <t>Média em CR$</t>
  </si>
  <si>
    <t>Conversão em R$</t>
  </si>
  <si>
    <t>LEITE (in natura)</t>
  </si>
  <si>
    <t>Preço Médio</t>
  </si>
  <si>
    <t>l</t>
  </si>
  <si>
    <t xml:space="preserve"> PREÇO COM 25 DIAS</t>
  </si>
  <si>
    <t>APARTIR DO MÊS DE AGOSTO A MOEDA PERDEU TRÊS CASAS DECIMAIS E PASSOU A SER CHAMADA CRUZEIRO REAL</t>
  </si>
  <si>
    <t>* PREÇO COM 25 DIAS</t>
  </si>
  <si>
    <t>TELEFAX: (069) 229-7864</t>
  </si>
  <si>
    <t>FONE: (069) 229-7833 R-252</t>
  </si>
  <si>
    <t xml:space="preserve">        Cledmar Carneiro</t>
  </si>
  <si>
    <t>FONE: (069) 229-7833  R/252</t>
  </si>
  <si>
    <t>ABRIL**</t>
  </si>
  <si>
    <t>GUARANÁ</t>
  </si>
  <si>
    <t>URUCUM</t>
  </si>
  <si>
    <t>KG</t>
  </si>
  <si>
    <t>L</t>
  </si>
  <si>
    <t>DIRETORIA TÉCNICA/GERÊNCIA DE AGRONEGÓCIOS</t>
  </si>
  <si>
    <t xml:space="preserve">RESP. TÉCNICO/Pesquisa: Contador   </t>
  </si>
  <si>
    <t>Alklexandre Marangoni Correia</t>
  </si>
  <si>
    <t>TELEFAX: (69) 421-4894</t>
  </si>
  <si>
    <t>FONE: (69) 421-4332</t>
  </si>
  <si>
    <t>http://www.emater-rondonia.com.br</t>
  </si>
  <si>
    <t>ARROZ SEQUEIRO</t>
  </si>
  <si>
    <t xml:space="preserve">BANANA DE FRITAR </t>
  </si>
  <si>
    <t>BANANA MAÇÃ</t>
  </si>
  <si>
    <t>BANANA NANICA/NANICÃO</t>
  </si>
  <si>
    <t>CANA NO CAMPO</t>
  </si>
  <si>
    <t>CENTO</t>
  </si>
  <si>
    <t>FARINHA DE MANDIOCA</t>
  </si>
  <si>
    <t>sc/45Kg</t>
  </si>
  <si>
    <t>FEIJÃO DE COR</t>
  </si>
  <si>
    <t>sc/60Kg</t>
  </si>
  <si>
    <t>MAMÃO HAVAI</t>
  </si>
  <si>
    <t>MANDIOCA DE MESA</t>
  </si>
  <si>
    <t>Kg</t>
  </si>
  <si>
    <t>MARACUJÁ FRUTO</t>
  </si>
  <si>
    <t>SOJA EM GRÃOS</t>
  </si>
  <si>
    <t>sc/60 Kg</t>
  </si>
  <si>
    <t>BOI GORDO À VISTA</t>
  </si>
  <si>
    <t>@</t>
  </si>
  <si>
    <t>BOI GORDO 25 DIAS</t>
  </si>
  <si>
    <t>BOI MAGRO</t>
  </si>
  <si>
    <t>GARROTE</t>
  </si>
  <si>
    <t>VACA PARA CRIA</t>
  </si>
  <si>
    <t>VACA LEITEIRA</t>
  </si>
  <si>
    <t>VACA GORDA À VISTA</t>
  </si>
  <si>
    <t>VACA GORDA 25 DIAS</t>
  </si>
  <si>
    <t>VACA MAGRA</t>
  </si>
  <si>
    <t>LEITE (in natura) Laticínio</t>
  </si>
  <si>
    <t>LEITE (in natura) Consumidor</t>
  </si>
  <si>
    <t>FRANGO CAIPIRA</t>
  </si>
  <si>
    <t>FRANGO DE GRANJA</t>
  </si>
  <si>
    <t>OVOS CAIPIRA</t>
  </si>
  <si>
    <t>DZ</t>
  </si>
  <si>
    <t>OVOS DE GRANJA</t>
  </si>
  <si>
    <t>PEIXE TAMBAQUI</t>
  </si>
  <si>
    <t>-</t>
  </si>
  <si>
    <t>PIMENTA DO REINO</t>
  </si>
  <si>
    <t>PALMITO PUPUNHA</t>
  </si>
  <si>
    <t xml:space="preserve">  PREÇO MÉDIO PAGO AO PRODUTOR   ( R$   )        -     2003                                                 </t>
  </si>
  <si>
    <t>PRINCIPAIS PRODUTOS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</si>
  <si>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</si>
  <si>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</si>
  <si>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</si>
  <si>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</si>
  <si>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</si>
  <si>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</si>
  <si>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</si>
  <si>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</si>
  <si>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</si>
  <si>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</si>
  <si>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</si>
  <si>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</si>
  <si>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Algodão</t>
  </si>
  <si>
    <t xml:space="preserve">BORRACHA </t>
  </si>
  <si>
    <t>Arroz Agulhinha</t>
  </si>
  <si>
    <t>Arroz Sequeiro</t>
  </si>
  <si>
    <t>Banana de fritar</t>
  </si>
  <si>
    <t>Banana Maçã</t>
  </si>
  <si>
    <t>Banana nanica/nanicão</t>
  </si>
  <si>
    <t>Borracha CVP</t>
  </si>
  <si>
    <t>Café Arábica Benef.</t>
  </si>
  <si>
    <t>Café  Robusta Benef.</t>
  </si>
  <si>
    <t>Cana no campo</t>
  </si>
  <si>
    <t>cento</t>
  </si>
  <si>
    <t>Farinha de Mandioca</t>
  </si>
  <si>
    <t>sc/45kg</t>
  </si>
  <si>
    <t>Feijão Carioca</t>
  </si>
  <si>
    <t>Feijão de cor</t>
  </si>
  <si>
    <t>Mamão Havai</t>
  </si>
  <si>
    <t>Mandioca de mesa</t>
  </si>
  <si>
    <t>Maracujá - fruto</t>
  </si>
  <si>
    <t>Milho em grãos</t>
  </si>
  <si>
    <t>Soja em grãos</t>
  </si>
  <si>
    <t>Bezerro</t>
  </si>
  <si>
    <t>Bezerra</t>
  </si>
  <si>
    <t>Boi gordo à vista</t>
  </si>
  <si>
    <t>Boi gordo c/30 dias</t>
  </si>
  <si>
    <t xml:space="preserve">Boi magro </t>
  </si>
  <si>
    <t>Garrote</t>
  </si>
  <si>
    <t>Novilha</t>
  </si>
  <si>
    <t>Vaca para cria</t>
  </si>
  <si>
    <t>Vaca leiteira</t>
  </si>
  <si>
    <t>Vaca gorda à vista</t>
  </si>
  <si>
    <t>Vaca gorda c/ 25 dias</t>
  </si>
  <si>
    <t>Vaca Magra</t>
  </si>
  <si>
    <t>Leite "in-natura" - laticínio</t>
  </si>
  <si>
    <t>Lt</t>
  </si>
  <si>
    <t>Leite "in-natura" - Consumidor</t>
  </si>
  <si>
    <t>Frango Caipira</t>
  </si>
  <si>
    <t>Frango de Granja</t>
  </si>
  <si>
    <t>Ovos Caipira</t>
  </si>
  <si>
    <t>dúzia</t>
  </si>
  <si>
    <t>Ovos de Granja</t>
  </si>
  <si>
    <t>Peixe tambaqui</t>
  </si>
  <si>
    <t>Suíno - carne</t>
  </si>
  <si>
    <t>Mel centrifugado</t>
  </si>
  <si>
    <t>Laranja</t>
  </si>
  <si>
    <t>Cupuaçú - polpa</t>
  </si>
  <si>
    <t>Cupuaçú - fruto</t>
  </si>
  <si>
    <t>Guaraná</t>
  </si>
  <si>
    <t>Cacau</t>
  </si>
  <si>
    <t>Urucum</t>
  </si>
  <si>
    <t>Pimenta do Reino</t>
  </si>
  <si>
    <t>Palmito Pupunha</t>
  </si>
  <si>
    <t>DIRETORIA TÉCNICA E DE PLANEJAMENTO - DITEP</t>
  </si>
  <si>
    <t>RESP. TÉCNICO: Osvaldo Avelino das Neves</t>
  </si>
  <si>
    <t>TELEFAX: (69) 3211-3744</t>
  </si>
  <si>
    <t>ARROZ</t>
  </si>
  <si>
    <t>SC/60KG</t>
  </si>
  <si>
    <t>BANANA MAÇA</t>
  </si>
  <si>
    <t>BANANA NANICA/NANICAO</t>
  </si>
  <si>
    <t>BORRACHA C.V.P.</t>
  </si>
  <si>
    <t>CAFÉ ROBUSTA BENEFICIADO</t>
  </si>
  <si>
    <t>SC/50KG</t>
  </si>
  <si>
    <t>MILHO EM GRÃO</t>
  </si>
  <si>
    <t>SOJA EM GRÃO</t>
  </si>
  <si>
    <t>CABEÇA</t>
  </si>
  <si>
    <t>BOI GORDO COM 30 DIAS</t>
  </si>
  <si>
    <t>NOVILHA C/ APTIDÃO LEITEIRA</t>
  </si>
  <si>
    <t>NOVILHA DE CORTE</t>
  </si>
  <si>
    <t>VACA DE CORTE</t>
  </si>
  <si>
    <t>VACA GORDA COM 30 DIAS</t>
  </si>
  <si>
    <t>LEITE "IN-NATURA"LATICÍNIO</t>
  </si>
  <si>
    <t>LITRO</t>
  </si>
  <si>
    <t>LEITE "IN-NATURA"CONSUMIDOR</t>
  </si>
  <si>
    <t>DÚZIA</t>
  </si>
  <si>
    <t>SUÍNO</t>
  </si>
  <si>
    <t>MEL CENTRIFUGADO</t>
  </si>
  <si>
    <t>CAIXA</t>
  </si>
  <si>
    <t>MARACUJÁ FRUTOS</t>
  </si>
  <si>
    <t>CANA-DE-AÇUCAR</t>
  </si>
  <si>
    <t>COCO</t>
  </si>
  <si>
    <t>UNIDADE</t>
  </si>
  <si>
    <t>CUPUAÇÚ-POLPA</t>
  </si>
  <si>
    <t>CUPUAÇÚ-FRUT0</t>
  </si>
  <si>
    <t>GURANÁ</t>
  </si>
  <si>
    <t>MELANCIA</t>
  </si>
  <si>
    <t>ABACAXI</t>
  </si>
  <si>
    <t>20.39</t>
  </si>
  <si>
    <t>BANANA NANICA/NANIÇAO</t>
  </si>
  <si>
    <t>DIVULGADO PELA GEPIN EM 06 / 03 / 2006.</t>
  </si>
  <si>
    <t>BANANA PRATA</t>
  </si>
  <si>
    <t>Porto Velho, Dezembro de  2007</t>
  </si>
  <si>
    <t xml:space="preserve">Arroz </t>
  </si>
  <si>
    <t>Banana Prata</t>
  </si>
  <si>
    <t>Café Benef.</t>
  </si>
  <si>
    <t xml:space="preserve">Bezerra </t>
  </si>
  <si>
    <t>Novilha aptidão leiteira</t>
  </si>
  <si>
    <t>Vaca gorda c/ 30 dias</t>
  </si>
  <si>
    <t>Leite "in-natura" - resfriado</t>
  </si>
  <si>
    <t>Leite "in-natura"-latão</t>
  </si>
  <si>
    <t xml:space="preserve">Suíno </t>
  </si>
  <si>
    <t>Ovino</t>
  </si>
  <si>
    <t xml:space="preserve">     </t>
  </si>
  <si>
    <t>Porto Velho, Dezembro de  2008</t>
  </si>
  <si>
    <t>Mamão havaí</t>
  </si>
  <si>
    <t>Maracujá-fruto</t>
  </si>
  <si>
    <t>Cana-de-açúcar</t>
  </si>
  <si>
    <t>Coco</t>
  </si>
  <si>
    <t>Melancia</t>
  </si>
  <si>
    <t>Abacaxi</t>
  </si>
  <si>
    <t>DIVULGADO PELA GEPIN EM 13 / 02 / 2007.</t>
  </si>
  <si>
    <t>Porto Velho, JANEIRO a DEZEMBRO de  2010</t>
  </si>
  <si>
    <t>Porto Velho, JANEIRO a DEZEMBRO de  2009</t>
  </si>
  <si>
    <t>Resp. Téc Osvaldo Avelino das Neves</t>
  </si>
  <si>
    <t>Porto Velho, DEZEMBRO de  2009</t>
  </si>
  <si>
    <t>Açaí -  Fruto</t>
  </si>
  <si>
    <t>Porto Velho, JANEIRO a DEZEMBRO de  2011</t>
  </si>
  <si>
    <t xml:space="preserve">Castanha-do-Brasil in natura </t>
  </si>
  <si>
    <t>Porto Velho, JANEIRO a DEZEMBRO de  2012</t>
  </si>
  <si>
    <t>Leite "in-natura"-Consumidor</t>
  </si>
  <si>
    <t>Mel  Centrifugado</t>
  </si>
  <si>
    <t>Cará / Inhame</t>
  </si>
  <si>
    <t>Tomate</t>
  </si>
  <si>
    <t>Tangerina</t>
  </si>
  <si>
    <t>Porto Velho, JANEIRO a DEZEMBRO de  2013</t>
  </si>
  <si>
    <t>Açai - Polpa</t>
  </si>
  <si>
    <t>Mandioca raiz para farinha</t>
  </si>
  <si>
    <t>t</t>
  </si>
  <si>
    <t>Peixe - Pirarucu</t>
  </si>
  <si>
    <t>Limão - Taiti</t>
  </si>
  <si>
    <t>Alface Convencional</t>
  </si>
  <si>
    <t xml:space="preserve">Pé </t>
  </si>
  <si>
    <t>Alface Hidropônica</t>
  </si>
  <si>
    <t>Cenoura</t>
  </si>
  <si>
    <t>Pepino</t>
  </si>
  <si>
    <t>Porto Velho, JANEIRO a DEZEMBRO de  2014</t>
  </si>
  <si>
    <t>PREÇO MÉDIO MENSAL/2016</t>
  </si>
  <si>
    <t>PREÇO MÉDIO MENSAL/2015</t>
  </si>
  <si>
    <t>Média Anual</t>
  </si>
  <si>
    <t>Açai - Fruto</t>
  </si>
  <si>
    <t>Bezerro de Corte</t>
  </si>
  <si>
    <t>Peixe Pirarucu</t>
  </si>
  <si>
    <t>caixa/20k</t>
  </si>
  <si>
    <t>caixa20k</t>
  </si>
  <si>
    <t>caixa/12</t>
  </si>
  <si>
    <t>caixa/20kg</t>
  </si>
  <si>
    <t>caixa/12kg</t>
  </si>
  <si>
    <t>Castanha- do -Brasil in natura</t>
  </si>
  <si>
    <t>MAÇO</t>
  </si>
  <si>
    <t>Pimenta do Reino in natura</t>
  </si>
  <si>
    <t>PREÇO MÉDIO MENSAL/2017</t>
  </si>
  <si>
    <t>Bezerro aptidão leiteira</t>
  </si>
  <si>
    <t>Bezerra aptidão leiteira</t>
  </si>
  <si>
    <t>Garrote/Novilho</t>
  </si>
  <si>
    <t>PREÇO MÉDIO MENSAL/2018</t>
  </si>
  <si>
    <t>Castanha-do-Brasil in natura</t>
  </si>
  <si>
    <t>PREÇO MÉDIO MENSAL/2019</t>
  </si>
  <si>
    <t xml:space="preserve">RESP. TÉCNICO/Pesquisa: </t>
  </si>
  <si>
    <t>BANANA DE FRITAR</t>
  </si>
  <si>
    <t>BOI GORDO 30 DIAS</t>
  </si>
  <si>
    <t>BOI GORDO A VISTA</t>
  </si>
  <si>
    <t>sc/50Kg</t>
  </si>
  <si>
    <t>LEITE (in natura)Consumidor</t>
  </si>
  <si>
    <t>MAMÃO HAWAI</t>
  </si>
  <si>
    <t>PALMITO DE PUPUNHA</t>
  </si>
  <si>
    <t>VACA GORDA 30 DIAS</t>
  </si>
  <si>
    <t>Produtos</t>
  </si>
  <si>
    <t>acréscimo (%)</t>
  </si>
  <si>
    <t>#REF!</t>
  </si>
  <si>
    <t>Ano</t>
  </si>
  <si>
    <t>PREÇO MÉDIO MENSAL /ANUAL / 2020</t>
  </si>
  <si>
    <t>Unid.</t>
  </si>
  <si>
    <t>Maço</t>
  </si>
  <si>
    <t>PREÇO MÉDIO MENSAL /ANUAL / 2021</t>
  </si>
  <si>
    <t>Arroz em Casca</t>
  </si>
  <si>
    <t>Açaí - Fruto</t>
  </si>
  <si>
    <t>Banana Nanica</t>
  </si>
  <si>
    <t>Banana de Fritar</t>
  </si>
  <si>
    <t>Bezerra Aptidão Leiteira</t>
  </si>
  <si>
    <t>Bezerro Aptidão Leiteira</t>
  </si>
  <si>
    <t>Boi Gordo Com Trinta Dias</t>
  </si>
  <si>
    <t>Boi Gordo À Vista</t>
  </si>
  <si>
    <t>Borracha Cvp</t>
  </si>
  <si>
    <t>Café Robusta Benef</t>
  </si>
  <si>
    <t>Cana-De-Açúcar</t>
  </si>
  <si>
    <t>Cará - Inhame</t>
  </si>
  <si>
    <t>Castanha do Brasil In Natura</t>
  </si>
  <si>
    <t>Cupuaçu - Polpa</t>
  </si>
  <si>
    <t>Galinha Caipira</t>
  </si>
  <si>
    <t>Garrote-Novilho</t>
  </si>
  <si>
    <t>Leite In Natura - Resfriado</t>
  </si>
  <si>
    <t>Mamão Havaí</t>
  </si>
  <si>
    <t>Mandioca Raiz Para Farinha</t>
  </si>
  <si>
    <t>Mandioca de Mesa</t>
  </si>
  <si>
    <t>Maracujá - Fruto</t>
  </si>
  <si>
    <t>Mel Centrifugado</t>
  </si>
  <si>
    <t>Milho em Grãos</t>
  </si>
  <si>
    <t>Novilha Aptidão Leiteira</t>
  </si>
  <si>
    <t>Ovino - Peso Vivo</t>
  </si>
  <si>
    <t>Peixe - Tambaqui</t>
  </si>
  <si>
    <t>Pimenta do Reino In Natura</t>
  </si>
  <si>
    <t>Soja em Grãos</t>
  </si>
  <si>
    <t>Suíno-Peso Vivo</t>
  </si>
  <si>
    <t>Urucum - em Grão</t>
  </si>
  <si>
    <t>Vaca Gorda Com Trinta Dias</t>
  </si>
  <si>
    <t>Vaca Gorda À Vista</t>
  </si>
  <si>
    <t>Vaca Leiteira</t>
  </si>
  <si>
    <t>MÉDIA ANUAL</t>
  </si>
  <si>
    <t>URV : 2.750,00</t>
  </si>
  <si>
    <t>Galinha  Caipira</t>
  </si>
  <si>
    <t>Média Anual    2020</t>
  </si>
  <si>
    <t>Média Anual    2021</t>
  </si>
  <si>
    <t>PREÇO MÉDIO /ANUAL / 2020-2021</t>
  </si>
  <si>
    <t>% Crescimento</t>
  </si>
  <si>
    <t xml:space="preserve">   </t>
  </si>
  <si>
    <t>litro</t>
  </si>
  <si>
    <t>PREÇO MÉDIO MENSAL /ANUAL / 2022</t>
  </si>
  <si>
    <t>maço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</si>
</sst>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R$&quot;#,##0.00_);[Red]\(&quot;R$&quot;#,##0.00\)"/>
    <numFmt numFmtId="165" formatCode="_(* #,##0_);_(* \(#,##0\);_(* &quot;-&quot;??_);_(@_)"/>
    <numFmt numFmtId="166" formatCode="_(* #,##0.00_);_(* \(#,##0.00\);_(* &quot;-&quot;??_);_(@_)"/>
    <numFmt numFmtId="167" formatCode="[$-416]dd/mmm"/>
  </numFmts>
  <fonts count="87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4"/>
      <color theme="1"/>
      <name val="Arimo"/>
    </font>
    <font>
      <sz val="6"/>
      <color theme="1"/>
      <name val="Arial"/>
      <family val="2"/>
    </font>
    <font>
      <sz val="16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theme="1"/>
      <name val="Arial"/>
      <family val="2"/>
    </font>
    <font>
      <sz val="12"/>
      <color rgb="FF000000"/>
      <name val="Arial"/>
      <family val="2"/>
    </font>
    <font>
      <sz val="12"/>
      <color rgb="FFF79544"/>
      <name val="Arial"/>
      <family val="2"/>
    </font>
    <font>
      <sz val="10"/>
      <color rgb="FF548DD4"/>
      <name val="Arial"/>
      <family val="2"/>
    </font>
    <font>
      <b/>
      <sz val="11"/>
      <color rgb="FF548DD4"/>
      <name val="Arial"/>
      <family val="2"/>
    </font>
    <font>
      <sz val="10"/>
      <color theme="1"/>
      <name val="Calibri"/>
      <family val="2"/>
    </font>
    <font>
      <b/>
      <sz val="14"/>
      <color rgb="FF008000"/>
      <name val="Baskerville Old Face"/>
      <family val="1"/>
    </font>
    <font>
      <sz val="14"/>
      <name val="Baskerville Old Face"/>
      <family val="1"/>
    </font>
    <font>
      <b/>
      <sz val="12"/>
      <color rgb="FFFF0000"/>
      <name val="Baskerville Old Face"/>
      <family val="1"/>
    </font>
    <font>
      <b/>
      <sz val="12"/>
      <color rgb="FF000000"/>
      <name val="Baskerville Old Face"/>
      <family val="1"/>
    </font>
    <font>
      <b/>
      <sz val="12"/>
      <color theme="1"/>
      <name val="Baskerville Old Face"/>
      <family val="1"/>
    </font>
    <font>
      <sz val="8"/>
      <color rgb="FF0000FF"/>
      <name val="Baskerville Old Face"/>
      <family val="1"/>
    </font>
    <font>
      <sz val="10"/>
      <color theme="1"/>
      <name val="Baskerville Old Face"/>
      <family val="1"/>
    </font>
    <font>
      <sz val="10"/>
      <color rgb="FFFF0000"/>
      <name val="Baskerville Old Face"/>
      <family val="1"/>
    </font>
    <font>
      <sz val="10"/>
      <color rgb="FF000000"/>
      <name val="Baskerville Old Face"/>
      <family val="1"/>
    </font>
    <font>
      <b/>
      <sz val="10"/>
      <color rgb="FF008000"/>
      <name val="Baskerville Old Face"/>
      <family val="1"/>
    </font>
    <font>
      <sz val="10"/>
      <name val="Baskerville Old Face"/>
      <family val="1"/>
    </font>
    <font>
      <b/>
      <sz val="10"/>
      <color rgb="FF000000"/>
      <name val="Baskerville Old Face"/>
      <family val="1"/>
    </font>
    <font>
      <b/>
      <sz val="10"/>
      <color rgb="FFFF0000"/>
      <name val="Baskerville Old Face"/>
      <family val="1"/>
    </font>
    <font>
      <sz val="12"/>
      <color rgb="FF000000"/>
      <name val="Baskerville Old Face"/>
      <family val="1"/>
    </font>
    <font>
      <sz val="12"/>
      <color rgb="FFF79544"/>
      <name val="Baskerville Old Face"/>
      <family val="1"/>
    </font>
    <font>
      <b/>
      <sz val="11"/>
      <color rgb="FF000000"/>
      <name val="Baskerville Old Face"/>
      <family val="1"/>
    </font>
    <font>
      <b/>
      <sz val="11"/>
      <color rgb="FFFF0000"/>
      <name val="Baskerville Old Face"/>
      <family val="1"/>
    </font>
    <font>
      <sz val="12"/>
      <color theme="1"/>
      <name val="Baskerville Old Face"/>
      <family val="1"/>
    </font>
    <font>
      <sz val="12"/>
      <color rgb="FFFF0000"/>
      <name val="Baskerville Old Face"/>
      <family val="1"/>
    </font>
    <font>
      <sz val="11"/>
      <color rgb="FF0000FF"/>
      <name val="Baskerville Old Face"/>
      <family val="1"/>
    </font>
    <font>
      <sz val="11"/>
      <color theme="1"/>
      <name val="Baskerville Old Face"/>
      <family val="1"/>
    </font>
    <font>
      <sz val="11"/>
      <color rgb="FFFF0000"/>
      <name val="Baskerville Old Face"/>
      <family val="1"/>
    </font>
    <font>
      <sz val="11"/>
      <color rgb="FF000000"/>
      <name val="Baskerville Old Face"/>
      <family val="1"/>
    </font>
    <font>
      <b/>
      <sz val="11"/>
      <color rgb="FF008000"/>
      <name val="Baskerville Old Face"/>
      <family val="1"/>
    </font>
    <font>
      <sz val="11"/>
      <name val="Baskerville Old Face"/>
      <family val="1"/>
    </font>
    <font>
      <b/>
      <sz val="11"/>
      <color theme="1"/>
      <name val="Baskerville Old Face"/>
      <family val="1"/>
    </font>
    <font>
      <b/>
      <sz val="13"/>
      <color rgb="FFFF0000"/>
      <name val="Baskerville Old Face"/>
      <family val="1"/>
    </font>
    <font>
      <b/>
      <sz val="9"/>
      <color rgb="FF0000FF"/>
      <name val="Baskerville Old Face"/>
      <family val="1"/>
    </font>
    <font>
      <b/>
      <sz val="8"/>
      <color rgb="FF0000FF"/>
      <name val="Baskerville Old Face"/>
      <family val="1"/>
    </font>
    <font>
      <b/>
      <sz val="10"/>
      <color rgb="FF0000FF"/>
      <name val="Baskerville Old Face"/>
      <family val="1"/>
    </font>
    <font>
      <b/>
      <sz val="10"/>
      <name val="Baskerville Old Face"/>
      <family val="1"/>
    </font>
    <font>
      <sz val="6"/>
      <name val="Baskerville Old Face"/>
      <family val="1"/>
    </font>
    <font>
      <sz val="16"/>
      <name val="Baskerville Old Face"/>
      <family val="1"/>
    </font>
    <font>
      <b/>
      <sz val="12"/>
      <name val="Baskerville Old Face"/>
      <family val="1"/>
    </font>
    <font>
      <b/>
      <sz val="10"/>
      <color theme="1"/>
      <name val="Baskerville Old Face"/>
      <family val="1"/>
    </font>
    <font>
      <sz val="14"/>
      <color theme="1"/>
      <name val="Baskerville Old Face"/>
      <family val="1"/>
    </font>
    <font>
      <sz val="6"/>
      <color theme="1"/>
      <name val="Baskerville Old Face"/>
      <family val="1"/>
    </font>
    <font>
      <sz val="16"/>
      <color theme="1"/>
      <name val="Baskerville Old Face"/>
      <family val="1"/>
    </font>
    <font>
      <b/>
      <sz val="7"/>
      <color theme="1"/>
      <name val="Baskerville Old Face"/>
      <family val="1"/>
    </font>
    <font>
      <b/>
      <sz val="8"/>
      <color theme="1"/>
      <name val="Baskerville Old Face"/>
      <family val="1"/>
    </font>
    <font>
      <sz val="8"/>
      <color theme="1"/>
      <name val="Baskerville Old Face"/>
      <family val="1"/>
    </font>
    <font>
      <b/>
      <sz val="9"/>
      <name val="Baskerville Old Face"/>
      <family val="1"/>
    </font>
    <font>
      <b/>
      <sz val="8"/>
      <name val="Baskerville Old Face"/>
      <family val="1"/>
    </font>
    <font>
      <sz val="7"/>
      <name val="Baskerville Old Face"/>
      <family val="1"/>
    </font>
    <font>
      <sz val="8"/>
      <name val="Baskerville Old Face"/>
      <family val="1"/>
    </font>
    <font>
      <b/>
      <sz val="7"/>
      <name val="Baskerville Old Face"/>
      <family val="1"/>
    </font>
    <font>
      <b/>
      <sz val="9"/>
      <color theme="1"/>
      <name val="Baskerville Old Face"/>
      <family val="1"/>
    </font>
    <font>
      <b/>
      <sz val="8"/>
      <color rgb="FF000000"/>
      <name val="Baskerville Old Face"/>
      <family val="1"/>
    </font>
    <font>
      <sz val="7"/>
      <color theme="1"/>
      <name val="Baskerville Old Face"/>
      <family val="1"/>
    </font>
    <font>
      <sz val="8"/>
      <color rgb="FFFF0000"/>
      <name val="Baskerville Old Face"/>
      <family val="1"/>
    </font>
    <font>
      <sz val="8"/>
      <color rgb="FF000000"/>
      <name val="Baskerville Old Face"/>
      <family val="1"/>
    </font>
    <font>
      <sz val="9"/>
      <color rgb="FF000000"/>
      <name val="Baskerville Old Face"/>
      <family val="1"/>
    </font>
    <font>
      <sz val="9"/>
      <color theme="1"/>
      <name val="Baskerville Old Face"/>
      <family val="1"/>
    </font>
    <font>
      <b/>
      <sz val="12"/>
      <color rgb="FF008000"/>
      <name val="Baskerville Old Face"/>
      <family val="1"/>
    </font>
    <font>
      <b/>
      <sz val="14"/>
      <color rgb="FF000000"/>
      <name val="Baskerville Old Face"/>
      <family val="1"/>
    </font>
    <font>
      <sz val="14"/>
      <color rgb="FF000000"/>
      <name val="Baskerville Old Face"/>
      <family val="1"/>
    </font>
    <font>
      <b/>
      <sz val="11"/>
      <color rgb="FF0000FF"/>
      <name val="Baskerville Old Face"/>
      <family val="1"/>
    </font>
    <font>
      <sz val="12"/>
      <color rgb="FF99CC00"/>
      <name val="Baskerville Old Face"/>
      <family val="1"/>
    </font>
    <font>
      <b/>
      <sz val="12"/>
      <color rgb="FF99CC00"/>
      <name val="Baskerville Old Face"/>
      <family val="1"/>
    </font>
    <font>
      <b/>
      <sz val="8"/>
      <color rgb="FFFF0000"/>
      <name val="Baskerville Old Face"/>
      <family val="1"/>
    </font>
    <font>
      <sz val="10"/>
      <name val="Arial"/>
      <family val="2"/>
    </font>
    <font>
      <b/>
      <sz val="12"/>
      <color theme="0"/>
      <name val="Baskerville Old Face"/>
      <family val="1"/>
    </font>
    <font>
      <sz val="12"/>
      <color theme="0"/>
      <name val="Baskerville Old Face"/>
      <family val="1"/>
    </font>
    <font>
      <b/>
      <sz val="9"/>
      <color theme="0"/>
      <name val="Baskerville Old Face"/>
      <family val="1"/>
    </font>
    <font>
      <sz val="10"/>
      <name val="Arial"/>
      <family val="2"/>
    </font>
    <font>
      <b/>
      <sz val="11"/>
      <color theme="9" tint="-0.249977111117893"/>
      <name val="Baskerville Old Face"/>
      <family val="1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FF00"/>
        <bgColor rgb="FF00FF0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rgb="FF00FF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FF"/>
      </left>
      <right style="thin">
        <color rgb="FF0000FF"/>
      </right>
      <top/>
      <bottom style="thin">
        <color rgb="FF000000"/>
      </bottom>
      <diagonal/>
    </border>
    <border>
      <left style="thin">
        <color rgb="FF0000FF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339966"/>
      </left>
      <right style="medium">
        <color rgb="FF339966"/>
      </right>
      <top style="double">
        <color rgb="FF339966"/>
      </top>
      <bottom style="medium">
        <color rgb="FF339966"/>
      </bottom>
      <diagonal/>
    </border>
    <border>
      <left style="medium">
        <color rgb="FF339966"/>
      </left>
      <right style="medium">
        <color rgb="FF339966"/>
      </right>
      <top style="double">
        <color rgb="FF339966"/>
      </top>
      <bottom style="medium">
        <color rgb="FF339966"/>
      </bottom>
      <diagonal/>
    </border>
    <border>
      <left style="medium">
        <color rgb="FF339966"/>
      </left>
      <right/>
      <top style="double">
        <color rgb="FF339966"/>
      </top>
      <bottom/>
      <diagonal/>
    </border>
    <border>
      <left style="medium">
        <color rgb="FF339966"/>
      </left>
      <right style="medium">
        <color rgb="FF339966"/>
      </right>
      <top style="double">
        <color rgb="FF339966"/>
      </top>
      <bottom/>
      <diagonal/>
    </border>
    <border>
      <left style="medium">
        <color rgb="FF339966"/>
      </left>
      <right style="thin">
        <color rgb="FF000000"/>
      </right>
      <top style="double">
        <color rgb="FF339966"/>
      </top>
      <bottom style="medium">
        <color rgb="FF339966"/>
      </bottom>
      <diagonal/>
    </border>
    <border>
      <left style="medium">
        <color rgb="FF339966"/>
      </left>
      <right/>
      <top style="double">
        <color rgb="FF339966"/>
      </top>
      <bottom style="medium">
        <color rgb="FF339966"/>
      </bottom>
      <diagonal/>
    </border>
    <border>
      <left style="medium">
        <color rgb="FF339966"/>
      </left>
      <right style="double">
        <color rgb="FF339966"/>
      </right>
      <top style="double">
        <color rgb="FF339966"/>
      </top>
      <bottom style="medium">
        <color rgb="FF339966"/>
      </bottom>
      <diagonal/>
    </border>
    <border>
      <left style="double">
        <color rgb="FF339966"/>
      </left>
      <right style="medium">
        <color rgb="FF339966"/>
      </right>
      <top style="medium">
        <color rgb="FF339966"/>
      </top>
      <bottom style="medium">
        <color rgb="FF339966"/>
      </bottom>
      <diagonal/>
    </border>
    <border>
      <left style="medium">
        <color rgb="FF339966"/>
      </left>
      <right style="medium">
        <color rgb="FF339966"/>
      </right>
      <top style="medium">
        <color rgb="FF339966"/>
      </top>
      <bottom style="medium">
        <color rgb="FF339966"/>
      </bottom>
      <diagonal/>
    </border>
    <border>
      <left style="medium">
        <color rgb="FF339966"/>
      </left>
      <right style="medium">
        <color rgb="FF339966"/>
      </right>
      <top/>
      <bottom style="medium">
        <color rgb="FF339966"/>
      </bottom>
      <diagonal/>
    </border>
    <border>
      <left style="medium">
        <color rgb="FF339966"/>
      </left>
      <right/>
      <top style="medium">
        <color rgb="FF339966"/>
      </top>
      <bottom style="medium">
        <color rgb="FF339966"/>
      </bottom>
      <diagonal/>
    </border>
    <border>
      <left style="medium">
        <color rgb="FF339966"/>
      </left>
      <right/>
      <top/>
      <bottom style="medium">
        <color rgb="FF339966"/>
      </bottom>
      <diagonal/>
    </border>
    <border>
      <left style="medium">
        <color rgb="FF339966"/>
      </left>
      <right style="double">
        <color rgb="FF339966"/>
      </right>
      <top style="medium">
        <color rgb="FF339966"/>
      </top>
      <bottom style="medium">
        <color rgb="FF339966"/>
      </bottom>
      <diagonal/>
    </border>
    <border>
      <left style="double">
        <color rgb="FF339966"/>
      </left>
      <right style="medium">
        <color rgb="FF339966"/>
      </right>
      <top style="medium">
        <color rgb="FF339966"/>
      </top>
      <bottom style="double">
        <color rgb="FF339966"/>
      </bottom>
      <diagonal/>
    </border>
    <border>
      <left style="medium">
        <color rgb="FF339966"/>
      </left>
      <right style="medium">
        <color rgb="FF339966"/>
      </right>
      <top style="medium">
        <color rgb="FF339966"/>
      </top>
      <bottom style="double">
        <color rgb="FF339966"/>
      </bottom>
      <diagonal/>
    </border>
    <border>
      <left style="medium">
        <color rgb="FF339966"/>
      </left>
      <right style="medium">
        <color rgb="FF339966"/>
      </right>
      <top/>
      <bottom style="double">
        <color rgb="FF339966"/>
      </bottom>
      <diagonal/>
    </border>
    <border>
      <left style="medium">
        <color rgb="FF339966"/>
      </left>
      <right/>
      <top style="medium">
        <color rgb="FF339966"/>
      </top>
      <bottom style="double">
        <color rgb="FF339966"/>
      </bottom>
      <diagonal/>
    </border>
    <border>
      <left style="medium">
        <color rgb="FF339966"/>
      </left>
      <right style="double">
        <color rgb="FF339966"/>
      </right>
      <top style="medium">
        <color rgb="FF339966"/>
      </top>
      <bottom style="double">
        <color rgb="FF339966"/>
      </bottom>
      <diagonal/>
    </border>
    <border>
      <left/>
      <right/>
      <top style="double">
        <color rgb="FF339966"/>
      </top>
      <bottom/>
      <diagonal/>
    </border>
    <border>
      <left style="medium">
        <color rgb="FF339966"/>
      </left>
      <right style="double">
        <color rgb="FF339966"/>
      </right>
      <top/>
      <bottom style="medium">
        <color rgb="FF339966"/>
      </bottom>
      <diagonal/>
    </border>
    <border>
      <left/>
      <right style="double">
        <color rgb="FF339966"/>
      </right>
      <top/>
      <bottom style="medium">
        <color rgb="FF00B050"/>
      </bottom>
      <diagonal/>
    </border>
    <border>
      <left style="medium">
        <color rgb="FF339966"/>
      </left>
      <right/>
      <top style="medium">
        <color rgb="FF339966"/>
      </top>
      <bottom style="medium">
        <color rgb="FF339966"/>
      </bottom>
      <diagonal/>
    </border>
    <border>
      <left style="medium">
        <color rgb="FF339966"/>
      </left>
      <right style="medium">
        <color rgb="FF339966"/>
      </right>
      <top style="double">
        <color rgb="FF339966"/>
      </top>
      <bottom style="medium">
        <color rgb="FF000000"/>
      </bottom>
      <diagonal/>
    </border>
    <border>
      <left style="medium">
        <color rgb="FF339966"/>
      </left>
      <right style="medium">
        <color rgb="FF339966"/>
      </right>
      <top style="double">
        <color rgb="FF339966"/>
      </top>
      <bottom/>
      <diagonal/>
    </border>
    <border>
      <left style="medium">
        <color rgb="FF339966"/>
      </left>
      <right/>
      <top style="double">
        <color rgb="FF339966"/>
      </top>
      <bottom style="medium">
        <color rgb="FF339966"/>
      </bottom>
      <diagonal/>
    </border>
    <border>
      <left/>
      <right/>
      <top/>
      <bottom/>
      <diagonal/>
    </border>
    <border>
      <left/>
      <right/>
      <top/>
      <bottom style="double">
        <color rgb="FF339966"/>
      </bottom>
      <diagonal/>
    </border>
    <border>
      <left style="double">
        <color rgb="FF339966"/>
      </left>
      <right/>
      <top style="double">
        <color rgb="FF339966"/>
      </top>
      <bottom/>
      <diagonal/>
    </border>
    <border>
      <left style="double">
        <color rgb="FF339966"/>
      </left>
      <right style="double">
        <color rgb="FF339966"/>
      </right>
      <top style="double">
        <color rgb="FF339966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0" borderId="48"/>
    <xf numFmtId="0" fontId="81" fillId="0" borderId="48"/>
    <xf numFmtId="0" fontId="2" fillId="0" borderId="48"/>
    <xf numFmtId="0" fontId="1" fillId="0" borderId="48"/>
    <xf numFmtId="0" fontId="85" fillId="0" borderId="48"/>
  </cellStyleXfs>
  <cellXfs count="521">
    <xf numFmtId="0" fontId="0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quotePrefix="1" applyFont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/>
    <xf numFmtId="0" fontId="7" fillId="0" borderId="1" xfId="0" applyFont="1" applyBorder="1" applyAlignment="1"/>
    <xf numFmtId="0" fontId="8" fillId="0" borderId="1" xfId="0" applyFont="1" applyBorder="1" applyAlignment="1">
      <alignment horizontal="left"/>
    </xf>
    <xf numFmtId="0" fontId="8" fillId="0" borderId="1" xfId="0" quotePrefix="1" applyFont="1" applyBorder="1" applyAlignment="1">
      <alignment horizontal="left"/>
    </xf>
    <xf numFmtId="164" fontId="10" fillId="0" borderId="1" xfId="0" applyNumberFormat="1" applyFont="1" applyBorder="1" applyAlignment="1"/>
    <xf numFmtId="0" fontId="4" fillId="0" borderId="4" xfId="0" quotePrefix="1" applyFont="1" applyBorder="1" applyAlignment="1">
      <alignment horizontal="left"/>
    </xf>
    <xf numFmtId="0" fontId="11" fillId="0" borderId="4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6" fontId="4" fillId="0" borderId="6" xfId="0" applyNumberFormat="1" applyFont="1" applyBorder="1" applyAlignment="1">
      <alignment horizontal="left"/>
    </xf>
    <xf numFmtId="166" fontId="4" fillId="0" borderId="6" xfId="0" applyNumberFormat="1" applyFont="1" applyBorder="1" applyAlignment="1">
      <alignment horizontal="center"/>
    </xf>
    <xf numFmtId="166" fontId="4" fillId="0" borderId="6" xfId="0" applyNumberFormat="1" applyFont="1" applyBorder="1" applyAlignment="1"/>
    <xf numFmtId="166" fontId="4" fillId="0" borderId="6" xfId="0" applyNumberFormat="1" applyFont="1" applyBorder="1" applyAlignment="1">
      <alignment horizontal="right"/>
    </xf>
    <xf numFmtId="166" fontId="4" fillId="0" borderId="8" xfId="0" applyNumberFormat="1" applyFont="1" applyBorder="1" applyAlignment="1"/>
    <xf numFmtId="0" fontId="9" fillId="0" borderId="0" xfId="0" applyFont="1" applyAlignment="1"/>
    <xf numFmtId="164" fontId="9" fillId="0" borderId="4" xfId="0" applyNumberFormat="1" applyFont="1" applyBorder="1" applyAlignment="1"/>
    <xf numFmtId="166" fontId="14" fillId="0" borderId="6" xfId="0" applyNumberFormat="1" applyFont="1" applyBorder="1" applyAlignment="1">
      <alignment horizontal="center"/>
    </xf>
    <xf numFmtId="2" fontId="4" fillId="0" borderId="6" xfId="0" applyNumberFormat="1" applyFont="1" applyBorder="1" applyAlignment="1"/>
    <xf numFmtId="166" fontId="4" fillId="0" borderId="9" xfId="0" applyNumberFormat="1" applyFont="1" applyBorder="1" applyAlignment="1"/>
    <xf numFmtId="166" fontId="4" fillId="0" borderId="9" xfId="0" applyNumberFormat="1" applyFont="1" applyBorder="1" applyAlignment="1">
      <alignment horizontal="left"/>
    </xf>
    <xf numFmtId="166" fontId="4" fillId="0" borderId="9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2" fontId="4" fillId="0" borderId="0" xfId="0" applyNumberFormat="1" applyFont="1" applyAlignment="1"/>
    <xf numFmtId="166" fontId="4" fillId="0" borderId="0" xfId="0" applyNumberFormat="1" applyFont="1" applyAlignment="1"/>
    <xf numFmtId="166" fontId="14" fillId="0" borderId="9" xfId="0" applyNumberFormat="1" applyFont="1" applyBorder="1" applyAlignment="1">
      <alignment horizontal="center"/>
    </xf>
    <xf numFmtId="2" fontId="4" fillId="0" borderId="8" xfId="0" applyNumberFormat="1" applyFont="1" applyBorder="1" applyAlignment="1"/>
    <xf numFmtId="166" fontId="4" fillId="0" borderId="0" xfId="0" applyNumberFormat="1" applyFont="1" applyAlignment="1">
      <alignment horizontal="center"/>
    </xf>
    <xf numFmtId="0" fontId="13" fillId="0" borderId="0" xfId="0" applyFont="1" applyAlignment="1"/>
    <xf numFmtId="0" fontId="12" fillId="0" borderId="0" xfId="0" applyFont="1" applyAlignment="1">
      <alignment horizontal="center"/>
    </xf>
    <xf numFmtId="166" fontId="4" fillId="0" borderId="0" xfId="0" applyNumberFormat="1" applyFont="1" applyAlignment="1">
      <alignment horizontal="left"/>
    </xf>
    <xf numFmtId="0" fontId="15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9" fillId="0" borderId="0" xfId="0" applyNumberFormat="1" applyFont="1" applyAlignment="1"/>
    <xf numFmtId="0" fontId="4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66" fontId="4" fillId="0" borderId="9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2" fontId="18" fillId="0" borderId="0" xfId="0" applyNumberFormat="1" applyFont="1" applyAlignment="1">
      <alignment horizontal="center"/>
    </xf>
    <xf numFmtId="0" fontId="9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16" fillId="0" borderId="0" xfId="0" applyFont="1" applyAlignment="1"/>
    <xf numFmtId="0" fontId="16" fillId="0" borderId="0" xfId="0" applyFont="1" applyAlignment="1">
      <alignment horizontal="center"/>
    </xf>
    <xf numFmtId="4" fontId="9" fillId="0" borderId="0" xfId="0" applyNumberFormat="1" applyFont="1" applyAlignment="1"/>
    <xf numFmtId="0" fontId="17" fillId="0" borderId="0" xfId="0" applyFont="1" applyAlignment="1"/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4" fillId="7" borderId="52" xfId="0" applyFont="1" applyFill="1" applyBorder="1" applyAlignment="1">
      <alignment horizontal="center" vertical="center"/>
    </xf>
    <xf numFmtId="0" fontId="25" fillId="7" borderId="52" xfId="0" applyFont="1" applyFill="1" applyBorder="1" applyAlignment="1">
      <alignment horizontal="center" vertical="center"/>
    </xf>
    <xf numFmtId="0" fontId="23" fillId="7" borderId="52" xfId="0" applyFont="1" applyFill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0" fontId="26" fillId="0" borderId="0" xfId="0" applyFont="1" applyAlignment="1"/>
    <xf numFmtId="0" fontId="27" fillId="0" borderId="0" xfId="0" applyFont="1" applyAlignment="1"/>
    <xf numFmtId="0" fontId="2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horizontal="left"/>
    </xf>
    <xf numFmtId="0" fontId="32" fillId="5" borderId="50" xfId="0" applyFont="1" applyFill="1" applyBorder="1" applyAlignment="1">
      <alignment horizontal="center" vertical="center"/>
    </xf>
    <xf numFmtId="0" fontId="32" fillId="5" borderId="51" xfId="0" applyFont="1" applyFill="1" applyBorder="1" applyAlignment="1">
      <alignment horizontal="center" vertical="center"/>
    </xf>
    <xf numFmtId="0" fontId="33" fillId="5" borderId="51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4" fontId="27" fillId="0" borderId="4" xfId="0" applyNumberFormat="1" applyFont="1" applyBorder="1" applyAlignment="1"/>
    <xf numFmtId="2" fontId="27" fillId="0" borderId="4" xfId="0" applyNumberFormat="1" applyFont="1" applyBorder="1" applyAlignment="1"/>
    <xf numFmtId="4" fontId="2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left"/>
    </xf>
    <xf numFmtId="0" fontId="35" fillId="0" borderId="4" xfId="0" applyFont="1" applyBorder="1" applyAlignment="1">
      <alignment horizontal="center"/>
    </xf>
    <xf numFmtId="0" fontId="35" fillId="0" borderId="4" xfId="0" applyFont="1" applyBorder="1" applyAlignment="1"/>
    <xf numFmtId="0" fontId="34" fillId="0" borderId="4" xfId="0" applyFont="1" applyBorder="1" applyAlignment="1"/>
    <xf numFmtId="0" fontId="34" fillId="8" borderId="4" xfId="0" applyFont="1" applyFill="1" applyBorder="1" applyAlignment="1"/>
    <xf numFmtId="0" fontId="34" fillId="8" borderId="4" xfId="0" applyFont="1" applyFill="1" applyBorder="1" applyAlignment="1">
      <alignment horizontal="center"/>
    </xf>
    <xf numFmtId="4" fontId="27" fillId="8" borderId="4" xfId="0" applyNumberFormat="1" applyFont="1" applyFill="1" applyBorder="1" applyAlignment="1"/>
    <xf numFmtId="2" fontId="27" fillId="8" borderId="4" xfId="0" applyNumberFormat="1" applyFont="1" applyFill="1" applyBorder="1" applyAlignment="1"/>
    <xf numFmtId="4" fontId="28" fillId="8" borderId="4" xfId="0" applyNumberFormat="1" applyFont="1" applyFill="1" applyBorder="1" applyAlignment="1">
      <alignment horizontal="center"/>
    </xf>
    <xf numFmtId="0" fontId="27" fillId="8" borderId="48" xfId="0" applyFont="1" applyFill="1" applyBorder="1" applyAlignment="1"/>
    <xf numFmtId="0" fontId="29" fillId="9" borderId="0" xfId="0" applyFont="1" applyFill="1" applyAlignment="1">
      <alignment vertical="center"/>
    </xf>
    <xf numFmtId="0" fontId="27" fillId="0" borderId="4" xfId="0" applyFont="1" applyBorder="1" applyAlignment="1"/>
    <xf numFmtId="0" fontId="35" fillId="8" borderId="4" xfId="0" applyFont="1" applyFill="1" applyBorder="1" applyAlignment="1"/>
    <xf numFmtId="0" fontId="35" fillId="8" borderId="4" xfId="0" applyFont="1" applyFill="1" applyBorder="1" applyAlignment="1">
      <alignment horizontal="center"/>
    </xf>
    <xf numFmtId="0" fontId="35" fillId="4" borderId="4" xfId="0" applyFont="1" applyFill="1" applyBorder="1" applyAlignment="1"/>
    <xf numFmtId="4" fontId="27" fillId="4" borderId="4" xfId="0" applyNumberFormat="1" applyFont="1" applyFill="1" applyBorder="1" applyAlignment="1"/>
    <xf numFmtId="2" fontId="27" fillId="4" borderId="4" xfId="0" applyNumberFormat="1" applyFont="1" applyFill="1" applyBorder="1" applyAlignment="1"/>
    <xf numFmtId="0" fontId="27" fillId="4" borderId="48" xfId="0" applyFont="1" applyFill="1" applyBorder="1" applyAlignment="1"/>
    <xf numFmtId="2" fontId="29" fillId="0" borderId="4" xfId="0" applyNumberFormat="1" applyFont="1" applyBorder="1" applyAlignment="1"/>
    <xf numFmtId="0" fontId="36" fillId="5" borderId="50" xfId="0" applyFont="1" applyFill="1" applyBorder="1" applyAlignment="1">
      <alignment horizontal="center"/>
    </xf>
    <xf numFmtId="0" fontId="36" fillId="5" borderId="51" xfId="0" applyFont="1" applyFill="1" applyBorder="1" applyAlignment="1">
      <alignment horizontal="center"/>
    </xf>
    <xf numFmtId="0" fontId="37" fillId="5" borderId="51" xfId="0" applyFont="1" applyFill="1" applyBorder="1" applyAlignment="1">
      <alignment horizontal="center"/>
    </xf>
    <xf numFmtId="0" fontId="25" fillId="0" borderId="4" xfId="0" applyFont="1" applyBorder="1" applyAlignment="1">
      <alignment horizontal="left"/>
    </xf>
    <xf numFmtId="0" fontId="38" fillId="0" borderId="4" xfId="0" applyFont="1" applyBorder="1" applyAlignment="1">
      <alignment horizontal="center"/>
    </xf>
    <xf numFmtId="4" fontId="27" fillId="4" borderId="4" xfId="0" applyNumberFormat="1" applyFont="1" applyFill="1" applyBorder="1" applyAlignment="1">
      <alignment vertical="center"/>
    </xf>
    <xf numFmtId="0" fontId="25" fillId="0" borderId="4" xfId="0" applyFont="1" applyBorder="1" applyAlignment="1"/>
    <xf numFmtId="0" fontId="25" fillId="8" borderId="4" xfId="0" applyFont="1" applyFill="1" applyBorder="1" applyAlignment="1"/>
    <xf numFmtId="0" fontId="38" fillId="8" borderId="4" xfId="0" applyFont="1" applyFill="1" applyBorder="1" applyAlignment="1">
      <alignment horizontal="center"/>
    </xf>
    <xf numFmtId="4" fontId="27" fillId="8" borderId="4" xfId="0" applyNumberFormat="1" applyFont="1" applyFill="1" applyBorder="1" applyAlignment="1">
      <alignment vertical="center"/>
    </xf>
    <xf numFmtId="0" fontId="25" fillId="4" borderId="4" xfId="0" applyFont="1" applyFill="1" applyBorder="1" applyAlignment="1"/>
    <xf numFmtId="0" fontId="34" fillId="0" borderId="52" xfId="0" applyFont="1" applyBorder="1" applyAlignment="1">
      <alignment horizontal="left"/>
    </xf>
    <xf numFmtId="0" fontId="34" fillId="0" borderId="52" xfId="0" applyFont="1" applyBorder="1" applyAlignment="1">
      <alignment horizontal="center"/>
    </xf>
    <xf numFmtId="4" fontId="34" fillId="0" borderId="52" xfId="0" applyNumberFormat="1" applyFont="1" applyBorder="1" applyAlignment="1">
      <alignment horizontal="center" vertical="center" wrapText="1"/>
    </xf>
    <xf numFmtId="0" fontId="39" fillId="6" borderId="52" xfId="0" applyFont="1" applyFill="1" applyBorder="1" applyAlignment="1">
      <alignment horizontal="left"/>
    </xf>
    <xf numFmtId="0" fontId="39" fillId="6" borderId="52" xfId="0" applyFont="1" applyFill="1" applyBorder="1" applyAlignment="1">
      <alignment horizontal="center"/>
    </xf>
    <xf numFmtId="4" fontId="34" fillId="6" borderId="52" xfId="0" applyNumberFormat="1" applyFont="1" applyFill="1" applyBorder="1" applyAlignment="1">
      <alignment horizontal="center" vertical="center" wrapText="1"/>
    </xf>
    <xf numFmtId="4" fontId="24" fillId="0" borderId="52" xfId="0" applyNumberFormat="1" applyFont="1" applyBorder="1" applyAlignment="1">
      <alignment horizontal="center"/>
    </xf>
    <xf numFmtId="4" fontId="24" fillId="6" borderId="52" xfId="0" applyNumberFormat="1" applyFont="1" applyFill="1" applyBorder="1" applyAlignment="1">
      <alignment horizontal="center" vertical="center" wrapText="1"/>
    </xf>
    <xf numFmtId="0" fontId="27" fillId="0" borderId="48" xfId="0" applyFont="1" applyFill="1" applyBorder="1" applyAlignment="1"/>
    <xf numFmtId="0" fontId="29" fillId="0" borderId="0" xfId="0" applyFont="1" applyFill="1" applyAlignment="1">
      <alignment vertical="center"/>
    </xf>
    <xf numFmtId="0" fontId="40" fillId="0" borderId="0" xfId="0" applyFont="1" applyAlignment="1">
      <alignment wrapText="1"/>
    </xf>
    <xf numFmtId="0" fontId="40" fillId="0" borderId="0" xfId="0" applyFont="1" applyAlignment="1"/>
    <xf numFmtId="0" fontId="41" fillId="0" borderId="0" xfId="0" applyFont="1" applyAlignment="1"/>
    <xf numFmtId="0" fontId="42" fillId="0" borderId="0" xfId="0" applyFont="1" applyAlignment="1">
      <alignment horizont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horizontal="left"/>
    </xf>
    <xf numFmtId="4" fontId="41" fillId="0" borderId="4" xfId="0" applyNumberFormat="1" applyFont="1" applyBorder="1" applyAlignment="1"/>
    <xf numFmtId="2" fontId="41" fillId="0" borderId="4" xfId="0" applyNumberFormat="1" applyFont="1" applyBorder="1" applyAlignment="1"/>
    <xf numFmtId="4" fontId="41" fillId="0" borderId="4" xfId="0" applyNumberFormat="1" applyFont="1" applyFill="1" applyBorder="1" applyAlignment="1"/>
    <xf numFmtId="2" fontId="41" fillId="0" borderId="4" xfId="0" applyNumberFormat="1" applyFont="1" applyFill="1" applyBorder="1" applyAlignment="1"/>
    <xf numFmtId="0" fontId="41" fillId="0" borderId="48" xfId="0" applyFont="1" applyFill="1" applyBorder="1" applyAlignment="1"/>
    <xf numFmtId="0" fontId="43" fillId="0" borderId="0" xfId="0" applyFont="1" applyFill="1" applyAlignment="1">
      <alignment vertical="center"/>
    </xf>
    <xf numFmtId="4" fontId="41" fillId="4" borderId="4" xfId="0" applyNumberFormat="1" applyFont="1" applyFill="1" applyBorder="1" applyAlignment="1"/>
    <xf numFmtId="2" fontId="41" fillId="4" borderId="4" xfId="0" applyNumberFormat="1" applyFont="1" applyFill="1" applyBorder="1" applyAlignment="1"/>
    <xf numFmtId="0" fontId="41" fillId="4" borderId="48" xfId="0" applyFont="1" applyFill="1" applyBorder="1" applyAlignment="1"/>
    <xf numFmtId="0" fontId="47" fillId="5" borderId="51" xfId="0" applyFont="1" applyFill="1" applyBorder="1" applyAlignment="1">
      <alignment horizontal="center" vertical="top" wrapText="1"/>
    </xf>
    <xf numFmtId="0" fontId="36" fillId="5" borderId="51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/>
    </xf>
    <xf numFmtId="0" fontId="46" fillId="5" borderId="51" xfId="0" applyFont="1" applyFill="1" applyBorder="1" applyAlignment="1">
      <alignment horizontal="center" vertical="center"/>
    </xf>
    <xf numFmtId="0" fontId="48" fillId="0" borderId="0" xfId="0" applyFont="1" applyAlignment="1"/>
    <xf numFmtId="0" fontId="50" fillId="0" borderId="0" xfId="0" applyFont="1" applyAlignment="1"/>
    <xf numFmtId="4" fontId="37" fillId="0" borderId="4" xfId="0" applyNumberFormat="1" applyFont="1" applyBorder="1" applyAlignment="1">
      <alignment horizontal="center"/>
    </xf>
    <xf numFmtId="4" fontId="37" fillId="0" borderId="4" xfId="0" applyNumberFormat="1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1" fillId="0" borderId="0" xfId="0" quotePrefix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22" fillId="0" borderId="1" xfId="0" applyFont="1" applyBorder="1" applyAlignment="1">
      <alignment horizontal="left" vertical="center"/>
    </xf>
    <xf numFmtId="0" fontId="22" fillId="0" borderId="1" xfId="0" quotePrefix="1" applyFont="1" applyBorder="1" applyAlignment="1">
      <alignment horizontal="left" vertical="center"/>
    </xf>
    <xf numFmtId="0" fontId="31" fillId="0" borderId="1" xfId="0" applyFont="1" applyBorder="1" applyAlignment="1">
      <alignment vertical="center"/>
    </xf>
    <xf numFmtId="164" fontId="54" fillId="0" borderId="1" xfId="0" applyNumberFormat="1" applyFont="1" applyBorder="1" applyAlignment="1">
      <alignment vertical="center"/>
    </xf>
    <xf numFmtId="0" fontId="51" fillId="0" borderId="4" xfId="0" quotePrefix="1" applyFont="1" applyBorder="1" applyAlignment="1">
      <alignment horizontal="left" vertical="center"/>
    </xf>
    <xf numFmtId="0" fontId="51" fillId="0" borderId="4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0" fontId="51" fillId="0" borderId="4" xfId="0" quotePrefix="1" applyFont="1" applyBorder="1" applyAlignment="1">
      <alignment horizontal="center" vertical="center"/>
    </xf>
    <xf numFmtId="0" fontId="31" fillId="0" borderId="6" xfId="0" applyFont="1" applyBorder="1" applyAlignment="1">
      <alignment vertical="center"/>
    </xf>
    <xf numFmtId="0" fontId="31" fillId="0" borderId="6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51" fillId="0" borderId="6" xfId="0" applyFont="1" applyBorder="1" applyAlignment="1">
      <alignment vertical="center"/>
    </xf>
    <xf numFmtId="0" fontId="51" fillId="0" borderId="6" xfId="0" applyFont="1" applyBorder="1" applyAlignment="1">
      <alignment horizontal="center" vertical="center"/>
    </xf>
    <xf numFmtId="165" fontId="51" fillId="0" borderId="6" xfId="0" applyNumberFormat="1" applyFont="1" applyBorder="1" applyAlignment="1">
      <alignment vertical="center"/>
    </xf>
    <xf numFmtId="165" fontId="51" fillId="0" borderId="6" xfId="0" applyNumberFormat="1" applyFont="1" applyBorder="1" applyAlignment="1">
      <alignment horizontal="left" vertical="center"/>
    </xf>
    <xf numFmtId="166" fontId="51" fillId="0" borderId="6" xfId="0" applyNumberFormat="1" applyFont="1" applyBorder="1" applyAlignment="1">
      <alignment horizontal="center" vertical="center"/>
    </xf>
    <xf numFmtId="0" fontId="51" fillId="0" borderId="6" xfId="0" quotePrefix="1" applyFont="1" applyBorder="1" applyAlignment="1">
      <alignment horizontal="left" vertical="center"/>
    </xf>
    <xf numFmtId="166" fontId="51" fillId="0" borderId="6" xfId="0" applyNumberFormat="1" applyFont="1" applyBorder="1" applyAlignment="1">
      <alignment vertical="center"/>
    </xf>
    <xf numFmtId="2" fontId="51" fillId="0" borderId="6" xfId="0" applyNumberFormat="1" applyFont="1" applyBorder="1" applyAlignment="1">
      <alignment vertical="center"/>
    </xf>
    <xf numFmtId="0" fontId="51" fillId="0" borderId="9" xfId="0" applyFont="1" applyBorder="1" applyAlignment="1">
      <alignment vertical="center"/>
    </xf>
    <xf numFmtId="0" fontId="51" fillId="0" borderId="9" xfId="0" applyFont="1" applyBorder="1" applyAlignment="1">
      <alignment horizontal="center" vertical="center"/>
    </xf>
    <xf numFmtId="165" fontId="51" fillId="0" borderId="9" xfId="0" applyNumberFormat="1" applyFont="1" applyBorder="1" applyAlignment="1">
      <alignment vertical="center"/>
    </xf>
    <xf numFmtId="165" fontId="51" fillId="0" borderId="9" xfId="0" applyNumberFormat="1" applyFont="1" applyBorder="1" applyAlignment="1">
      <alignment horizontal="left" vertical="center"/>
    </xf>
    <xf numFmtId="2" fontId="51" fillId="0" borderId="9" xfId="0" applyNumberFormat="1" applyFont="1" applyBorder="1" applyAlignment="1">
      <alignment vertical="center"/>
    </xf>
    <xf numFmtId="166" fontId="51" fillId="0" borderId="9" xfId="0" applyNumberFormat="1" applyFont="1" applyBorder="1" applyAlignment="1">
      <alignment vertical="center"/>
    </xf>
    <xf numFmtId="0" fontId="52" fillId="0" borderId="0" xfId="0" applyFont="1" applyAlignment="1">
      <alignment vertical="center"/>
    </xf>
    <xf numFmtId="0" fontId="31" fillId="0" borderId="0" xfId="0" quotePrefix="1" applyFont="1" applyAlignment="1">
      <alignment horizontal="left" vertical="center"/>
    </xf>
    <xf numFmtId="0" fontId="55" fillId="0" borderId="0" xfId="0" applyFont="1" applyAlignment="1"/>
    <xf numFmtId="0" fontId="55" fillId="0" borderId="0" xfId="0" quotePrefix="1" applyFont="1" applyAlignment="1">
      <alignment horizontal="left"/>
    </xf>
    <xf numFmtId="0" fontId="56" fillId="0" borderId="1" xfId="0" applyFont="1" applyBorder="1" applyAlignment="1">
      <alignment horizontal="center"/>
    </xf>
    <xf numFmtId="0" fontId="57" fillId="0" borderId="1" xfId="0" applyFont="1" applyBorder="1" applyAlignment="1"/>
    <xf numFmtId="0" fontId="58" fillId="0" borderId="1" xfId="0" applyFont="1" applyBorder="1" applyAlignment="1"/>
    <xf numFmtId="0" fontId="56" fillId="0" borderId="1" xfId="0" applyFont="1" applyBorder="1" applyAlignment="1">
      <alignment horizontal="left"/>
    </xf>
    <xf numFmtId="0" fontId="56" fillId="0" borderId="1" xfId="0" quotePrefix="1" applyFont="1" applyBorder="1" applyAlignment="1">
      <alignment horizontal="left"/>
    </xf>
    <xf numFmtId="0" fontId="27" fillId="0" borderId="1" xfId="0" applyFont="1" applyBorder="1" applyAlignment="1"/>
    <xf numFmtId="164" fontId="25" fillId="0" borderId="1" xfId="0" applyNumberFormat="1" applyFont="1" applyBorder="1" applyAlignment="1"/>
    <xf numFmtId="164" fontId="27" fillId="0" borderId="2" xfId="0" applyNumberFormat="1" applyFont="1" applyBorder="1" applyAlignment="1"/>
    <xf numFmtId="0" fontId="27" fillId="0" borderId="6" xfId="0" applyFont="1" applyBorder="1" applyAlignment="1"/>
    <xf numFmtId="0" fontId="27" fillId="0" borderId="6" xfId="0" applyFont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27" fillId="0" borderId="8" xfId="0" applyFont="1" applyBorder="1" applyAlignment="1"/>
    <xf numFmtId="0" fontId="55" fillId="0" borderId="6" xfId="0" applyFont="1" applyBorder="1" applyAlignment="1"/>
    <xf numFmtId="0" fontId="55" fillId="0" borderId="6" xfId="0" applyFont="1" applyBorder="1" applyAlignment="1">
      <alignment horizontal="center"/>
    </xf>
    <xf numFmtId="166" fontId="55" fillId="0" borderId="6" xfId="0" applyNumberFormat="1" applyFont="1" applyBorder="1" applyAlignment="1">
      <alignment horizontal="left"/>
    </xf>
    <xf numFmtId="166" fontId="55" fillId="0" borderId="6" xfId="0" applyNumberFormat="1" applyFont="1" applyBorder="1" applyAlignment="1">
      <alignment horizontal="center"/>
    </xf>
    <xf numFmtId="166" fontId="55" fillId="0" borderId="6" xfId="0" applyNumberFormat="1" applyFont="1" applyBorder="1" applyAlignment="1"/>
    <xf numFmtId="166" fontId="55" fillId="0" borderId="6" xfId="0" applyNumberFormat="1" applyFont="1" applyBorder="1" applyAlignment="1">
      <alignment horizontal="right"/>
    </xf>
    <xf numFmtId="166" fontId="55" fillId="0" borderId="8" xfId="0" applyNumberFormat="1" applyFont="1" applyBorder="1" applyAlignment="1"/>
    <xf numFmtId="0" fontId="55" fillId="0" borderId="6" xfId="0" quotePrefix="1" applyFont="1" applyBorder="1" applyAlignment="1">
      <alignment horizontal="left"/>
    </xf>
    <xf numFmtId="0" fontId="59" fillId="0" borderId="8" xfId="0" applyFont="1" applyBorder="1" applyAlignment="1"/>
    <xf numFmtId="0" fontId="60" fillId="0" borderId="6" xfId="0" applyFont="1" applyBorder="1" applyAlignment="1">
      <alignment horizontal="center"/>
    </xf>
    <xf numFmtId="2" fontId="55" fillId="0" borderId="6" xfId="0" applyNumberFormat="1" applyFont="1" applyBorder="1" applyAlignment="1"/>
    <xf numFmtId="0" fontId="59" fillId="0" borderId="9" xfId="0" applyFont="1" applyBorder="1" applyAlignment="1"/>
    <xf numFmtId="0" fontId="60" fillId="0" borderId="9" xfId="0" applyFont="1" applyBorder="1" applyAlignment="1">
      <alignment horizontal="center"/>
    </xf>
    <xf numFmtId="166" fontId="55" fillId="0" borderId="9" xfId="0" applyNumberFormat="1" applyFont="1" applyBorder="1" applyAlignment="1"/>
    <xf numFmtId="166" fontId="55" fillId="0" borderId="9" xfId="0" applyNumberFormat="1" applyFont="1" applyBorder="1" applyAlignment="1">
      <alignment horizontal="left"/>
    </xf>
    <xf numFmtId="166" fontId="55" fillId="0" borderId="9" xfId="0" applyNumberFormat="1" applyFont="1" applyBorder="1" applyAlignment="1">
      <alignment horizontal="center"/>
    </xf>
    <xf numFmtId="0" fontId="27" fillId="0" borderId="5" xfId="0" applyFont="1" applyBorder="1" applyAlignment="1"/>
    <xf numFmtId="2" fontId="55" fillId="0" borderId="9" xfId="0" applyNumberFormat="1" applyFont="1" applyBorder="1" applyAlignment="1"/>
    <xf numFmtId="0" fontId="57" fillId="0" borderId="0" xfId="0" applyFont="1" applyAlignment="1"/>
    <xf numFmtId="0" fontId="61" fillId="0" borderId="0" xfId="0" applyFont="1" applyAlignment="1"/>
    <xf numFmtId="0" fontId="62" fillId="0" borderId="4" xfId="0" quotePrefix="1" applyFont="1" applyBorder="1" applyAlignment="1">
      <alignment horizontal="left" vertical="center"/>
    </xf>
    <xf numFmtId="0" fontId="63" fillId="0" borderId="4" xfId="0" applyFont="1" applyBorder="1" applyAlignment="1">
      <alignment vertical="center"/>
    </xf>
    <xf numFmtId="0" fontId="63" fillId="0" borderId="4" xfId="0" applyFont="1" applyBorder="1" applyAlignment="1">
      <alignment horizontal="center" vertical="center"/>
    </xf>
    <xf numFmtId="0" fontId="63" fillId="0" borderId="4" xfId="0" quotePrefix="1" applyFont="1" applyBorder="1" applyAlignment="1">
      <alignment horizontal="center" vertical="center"/>
    </xf>
    <xf numFmtId="0" fontId="51" fillId="0" borderId="5" xfId="0" applyFont="1" applyBorder="1" applyAlignment="1">
      <alignment horizontal="left" vertical="center"/>
    </xf>
    <xf numFmtId="0" fontId="64" fillId="0" borderId="6" xfId="0" applyFont="1" applyBorder="1" applyAlignment="1">
      <alignment vertical="center"/>
    </xf>
    <xf numFmtId="0" fontId="65" fillId="0" borderId="6" xfId="0" applyFont="1" applyBorder="1" applyAlignment="1">
      <alignment vertical="center"/>
    </xf>
    <xf numFmtId="0" fontId="65" fillId="0" borderId="6" xfId="0" applyFont="1" applyBorder="1" applyAlignment="1">
      <alignment horizontal="center" vertical="center"/>
    </xf>
    <xf numFmtId="0" fontId="65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vertical="center"/>
    </xf>
    <xf numFmtId="0" fontId="66" fillId="0" borderId="6" xfId="0" applyFont="1" applyBorder="1" applyAlignment="1">
      <alignment vertical="center"/>
    </xf>
    <xf numFmtId="0" fontId="63" fillId="0" borderId="6" xfId="0" applyFont="1" applyBorder="1" applyAlignment="1">
      <alignment horizontal="center" vertical="center"/>
    </xf>
    <xf numFmtId="166" fontId="51" fillId="0" borderId="6" xfId="0" applyNumberFormat="1" applyFont="1" applyBorder="1" applyAlignment="1">
      <alignment horizontal="left" vertical="center"/>
    </xf>
    <xf numFmtId="166" fontId="51" fillId="0" borderId="6" xfId="0" applyNumberFormat="1" applyFont="1" applyBorder="1" applyAlignment="1">
      <alignment horizontal="right" vertical="center"/>
    </xf>
    <xf numFmtId="166" fontId="55" fillId="0" borderId="8" xfId="0" applyNumberFormat="1" applyFont="1" applyBorder="1" applyAlignment="1">
      <alignment vertical="center"/>
    </xf>
    <xf numFmtId="0" fontId="66" fillId="0" borderId="6" xfId="0" quotePrefix="1" applyFont="1" applyBorder="1" applyAlignment="1">
      <alignment horizontal="left" vertical="center"/>
    </xf>
    <xf numFmtId="0" fontId="66" fillId="0" borderId="9" xfId="0" applyFont="1" applyBorder="1" applyAlignment="1">
      <alignment vertical="center"/>
    </xf>
    <xf numFmtId="0" fontId="63" fillId="0" borderId="9" xfId="0" applyFont="1" applyBorder="1" applyAlignment="1">
      <alignment horizontal="center" vertical="center"/>
    </xf>
    <xf numFmtId="166" fontId="51" fillId="0" borderId="9" xfId="0" applyNumberFormat="1" applyFont="1" applyBorder="1" applyAlignment="1">
      <alignment horizontal="left" vertical="center"/>
    </xf>
    <xf numFmtId="166" fontId="55" fillId="0" borderId="5" xfId="0" applyNumberFormat="1" applyFont="1" applyBorder="1" applyAlignment="1">
      <alignment vertical="center"/>
    </xf>
    <xf numFmtId="166" fontId="51" fillId="0" borderId="5" xfId="0" applyNumberFormat="1" applyFont="1" applyBorder="1" applyAlignment="1">
      <alignment vertical="center"/>
    </xf>
    <xf numFmtId="0" fontId="65" fillId="0" borderId="0" xfId="0" applyFont="1" applyAlignment="1">
      <alignment vertical="center"/>
    </xf>
    <xf numFmtId="164" fontId="27" fillId="0" borderId="4" xfId="0" applyNumberFormat="1" applyFont="1" applyBorder="1" applyAlignment="1"/>
    <xf numFmtId="0" fontId="27" fillId="0" borderId="3" xfId="0" applyFont="1" applyBorder="1" applyAlignment="1"/>
    <xf numFmtId="0" fontId="67" fillId="0" borderId="4" xfId="0" quotePrefix="1" applyFont="1" applyBorder="1" applyAlignment="1">
      <alignment horizontal="left"/>
    </xf>
    <xf numFmtId="0" fontId="60" fillId="0" borderId="4" xfId="0" applyFont="1" applyBorder="1" applyAlignment="1"/>
    <xf numFmtId="0" fontId="60" fillId="0" borderId="4" xfId="0" applyFont="1" applyBorder="1" applyAlignment="1">
      <alignment horizontal="center"/>
    </xf>
    <xf numFmtId="0" fontId="60" fillId="0" borderId="4" xfId="0" quotePrefix="1" applyFont="1" applyBorder="1" applyAlignment="1">
      <alignment horizontal="center"/>
    </xf>
    <xf numFmtId="0" fontId="68" fillId="0" borderId="4" xfId="0" applyFont="1" applyBorder="1" applyAlignment="1">
      <alignment horizontal="center"/>
    </xf>
    <xf numFmtId="0" fontId="60" fillId="0" borderId="5" xfId="0" applyFont="1" applyBorder="1" applyAlignment="1">
      <alignment horizontal="center"/>
    </xf>
    <xf numFmtId="0" fontId="69" fillId="0" borderId="6" xfId="0" applyFont="1" applyBorder="1" applyAlignment="1"/>
    <xf numFmtId="0" fontId="61" fillId="0" borderId="6" xfId="0" applyFont="1" applyBorder="1" applyAlignment="1"/>
    <xf numFmtId="0" fontId="61" fillId="0" borderId="6" xfId="0" applyFont="1" applyBorder="1" applyAlignment="1">
      <alignment horizontal="center"/>
    </xf>
    <xf numFmtId="0" fontId="70" fillId="0" borderId="7" xfId="0" applyFont="1" applyBorder="1" applyAlignment="1">
      <alignment horizontal="center"/>
    </xf>
    <xf numFmtId="0" fontId="59" fillId="0" borderId="6" xfId="0" applyFont="1" applyBorder="1" applyAlignment="1"/>
    <xf numFmtId="166" fontId="32" fillId="0" borderId="6" xfId="0" applyNumberFormat="1" applyFont="1" applyBorder="1" applyAlignment="1">
      <alignment horizontal="center"/>
    </xf>
    <xf numFmtId="0" fontId="59" fillId="0" borderId="6" xfId="0" quotePrefix="1" applyFont="1" applyBorder="1" applyAlignment="1">
      <alignment horizontal="left"/>
    </xf>
    <xf numFmtId="166" fontId="32" fillId="0" borderId="9" xfId="0" applyNumberFormat="1" applyFont="1" applyBorder="1" applyAlignment="1">
      <alignment horizontal="center"/>
    </xf>
    <xf numFmtId="166" fontId="55" fillId="0" borderId="5" xfId="0" applyNumberFormat="1" applyFont="1" applyBorder="1" applyAlignment="1"/>
    <xf numFmtId="0" fontId="55" fillId="0" borderId="9" xfId="0" applyFont="1" applyBorder="1" applyAlignment="1"/>
    <xf numFmtId="0" fontId="59" fillId="0" borderId="3" xfId="0" applyFont="1" applyBorder="1" applyAlignment="1">
      <alignment horizontal="center"/>
    </xf>
    <xf numFmtId="166" fontId="55" fillId="0" borderId="0" xfId="0" applyNumberFormat="1" applyFont="1" applyAlignment="1"/>
    <xf numFmtId="0" fontId="69" fillId="0" borderId="0" xfId="0" applyFont="1" applyAlignment="1"/>
    <xf numFmtId="2" fontId="55" fillId="0" borderId="0" xfId="0" applyNumberFormat="1" applyFont="1" applyAlignment="1"/>
    <xf numFmtId="0" fontId="59" fillId="0" borderId="3" xfId="0" applyFont="1" applyBorder="1" applyAlignment="1"/>
    <xf numFmtId="2" fontId="55" fillId="0" borderId="8" xfId="0" applyNumberFormat="1" applyFont="1" applyBorder="1" applyAlignment="1"/>
    <xf numFmtId="0" fontId="5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166" fontId="55" fillId="0" borderId="0" xfId="0" applyNumberFormat="1" applyFont="1" applyAlignment="1">
      <alignment horizontal="center"/>
    </xf>
    <xf numFmtId="0" fontId="59" fillId="0" borderId="4" xfId="0" quotePrefix="1" applyFont="1" applyBorder="1" applyAlignment="1">
      <alignment horizontal="left"/>
    </xf>
    <xf numFmtId="166" fontId="55" fillId="0" borderId="4" xfId="0" applyNumberFormat="1" applyFont="1" applyBorder="1" applyAlignment="1"/>
    <xf numFmtId="166" fontId="55" fillId="0" borderId="4" xfId="0" applyNumberFormat="1" applyFont="1" applyBorder="1" applyAlignment="1">
      <alignment horizontal="left"/>
    </xf>
    <xf numFmtId="166" fontId="32" fillId="0" borderId="4" xfId="0" applyNumberFormat="1" applyFont="1" applyBorder="1" applyAlignment="1">
      <alignment horizontal="center"/>
    </xf>
    <xf numFmtId="166" fontId="55" fillId="0" borderId="4" xfId="0" applyNumberFormat="1" applyFont="1" applyBorder="1" applyAlignment="1">
      <alignment horizontal="center"/>
    </xf>
    <xf numFmtId="0" fontId="59" fillId="0" borderId="4" xfId="0" applyFont="1" applyBorder="1" applyAlignment="1">
      <alignment horizontal="left"/>
    </xf>
    <xf numFmtId="0" fontId="59" fillId="0" borderId="4" xfId="0" applyFont="1" applyBorder="1" applyAlignment="1"/>
    <xf numFmtId="166" fontId="55" fillId="0" borderId="4" xfId="0" applyNumberFormat="1" applyFont="1" applyBorder="1" applyAlignment="1">
      <alignment horizontal="right"/>
    </xf>
    <xf numFmtId="0" fontId="59" fillId="0" borderId="4" xfId="0" applyFont="1" applyBorder="1" applyAlignment="1">
      <alignment horizontal="center"/>
    </xf>
    <xf numFmtId="0" fontId="59" fillId="0" borderId="0" xfId="0" applyFont="1" applyAlignment="1"/>
    <xf numFmtId="0" fontId="60" fillId="0" borderId="0" xfId="0" applyFont="1" applyAlignment="1">
      <alignment horizontal="center"/>
    </xf>
    <xf numFmtId="166" fontId="55" fillId="0" borderId="0" xfId="0" applyNumberFormat="1" applyFont="1" applyAlignment="1">
      <alignment horizontal="left"/>
    </xf>
    <xf numFmtId="166" fontId="32" fillId="0" borderId="0" xfId="0" applyNumberFormat="1" applyFont="1" applyAlignment="1">
      <alignment horizontal="center"/>
    </xf>
    <xf numFmtId="0" fontId="69" fillId="0" borderId="4" xfId="0" applyFont="1" applyBorder="1" applyAlignment="1"/>
    <xf numFmtId="0" fontId="61" fillId="0" borderId="4" xfId="0" applyFont="1" applyBorder="1" applyAlignment="1"/>
    <xf numFmtId="0" fontId="61" fillId="0" borderId="4" xfId="0" applyFont="1" applyBorder="1" applyAlignment="1">
      <alignment horizontal="center"/>
    </xf>
    <xf numFmtId="0" fontId="70" fillId="0" borderId="4" xfId="0" applyFont="1" applyBorder="1" applyAlignment="1">
      <alignment horizontal="center"/>
    </xf>
    <xf numFmtId="0" fontId="56" fillId="0" borderId="1" xfId="0" quotePrefix="1" applyFont="1" applyBorder="1" applyAlignment="1"/>
    <xf numFmtId="0" fontId="49" fillId="0" borderId="12" xfId="0" applyFont="1" applyBorder="1" applyAlignment="1">
      <alignment horizontal="center"/>
    </xf>
    <xf numFmtId="0" fontId="26" fillId="0" borderId="13" xfId="0" applyFont="1" applyBorder="1" applyAlignment="1"/>
    <xf numFmtId="0" fontId="26" fillId="0" borderId="14" xfId="0" applyFont="1" applyBorder="1" applyAlignment="1">
      <alignment horizontal="center"/>
    </xf>
    <xf numFmtId="166" fontId="49" fillId="0" borderId="9" xfId="0" applyNumberFormat="1" applyFont="1" applyBorder="1" applyAlignment="1"/>
    <xf numFmtId="166" fontId="49" fillId="0" borderId="15" xfId="0" applyNumberFormat="1" applyFont="1" applyBorder="1" applyAlignment="1"/>
    <xf numFmtId="166" fontId="49" fillId="0" borderId="16" xfId="0" applyNumberFormat="1" applyFont="1" applyBorder="1" applyAlignment="1">
      <alignment horizontal="center"/>
    </xf>
    <xf numFmtId="0" fontId="26" fillId="0" borderId="4" xfId="0" applyFont="1" applyBorder="1" applyAlignment="1">
      <alignment horizontal="left"/>
    </xf>
    <xf numFmtId="0" fontId="26" fillId="0" borderId="4" xfId="0" applyFont="1" applyBorder="1" applyAlignment="1">
      <alignment horizontal="center"/>
    </xf>
    <xf numFmtId="166" fontId="49" fillId="0" borderId="17" xfId="0" applyNumberFormat="1" applyFont="1" applyBorder="1" applyAlignment="1">
      <alignment horizontal="center"/>
    </xf>
    <xf numFmtId="0" fontId="26" fillId="0" borderId="4" xfId="0" applyFont="1" applyBorder="1" applyAlignment="1"/>
    <xf numFmtId="166" fontId="49" fillId="0" borderId="4" xfId="0" applyNumberFormat="1" applyFont="1" applyBorder="1" applyAlignment="1"/>
    <xf numFmtId="166" fontId="49" fillId="0" borderId="18" xfId="0" applyNumberFormat="1" applyFont="1" applyBorder="1" applyAlignment="1"/>
    <xf numFmtId="166" fontId="49" fillId="0" borderId="19" xfId="0" applyNumberFormat="1" applyFont="1" applyBorder="1" applyAlignment="1">
      <alignment horizontal="center"/>
    </xf>
    <xf numFmtId="0" fontId="49" fillId="0" borderId="48" xfId="0" applyFont="1" applyBorder="1" applyAlignment="1"/>
    <xf numFmtId="167" fontId="49" fillId="0" borderId="48" xfId="0" applyNumberFormat="1" applyFont="1" applyBorder="1" applyAlignment="1">
      <alignment horizontal="center"/>
    </xf>
    <xf numFmtId="0" fontId="49" fillId="0" borderId="48" xfId="0" applyFont="1" applyBorder="1" applyAlignment="1">
      <alignment horizontal="center"/>
    </xf>
    <xf numFmtId="0" fontId="26" fillId="0" borderId="48" xfId="0" applyFont="1" applyBorder="1" applyAlignment="1"/>
    <xf numFmtId="0" fontId="71" fillId="0" borderId="48" xfId="0" applyFont="1" applyBorder="1" applyAlignment="1">
      <alignment vertical="center"/>
    </xf>
    <xf numFmtId="0" fontId="61" fillId="0" borderId="48" xfId="0" applyFont="1" applyBorder="1" applyAlignment="1"/>
    <xf numFmtId="0" fontId="72" fillId="0" borderId="0" xfId="0" applyFont="1" applyAlignment="1">
      <alignment vertical="center"/>
    </xf>
    <xf numFmtId="0" fontId="67" fillId="0" borderId="0" xfId="0" applyFont="1" applyAlignment="1"/>
    <xf numFmtId="0" fontId="67" fillId="0" borderId="0" xfId="0" quotePrefix="1" applyFont="1" applyAlignment="1">
      <alignment horizontal="left"/>
    </xf>
    <xf numFmtId="0" fontId="73" fillId="0" borderId="0" xfId="0" applyFont="1" applyAlignment="1">
      <alignment horizontal="center"/>
    </xf>
    <xf numFmtId="0" fontId="73" fillId="0" borderId="1" xfId="0" applyFont="1" applyBorder="1" applyAlignment="1">
      <alignment horizontal="center"/>
    </xf>
    <xf numFmtId="0" fontId="73" fillId="0" borderId="1" xfId="0" applyFont="1" applyBorder="1" applyAlignment="1"/>
    <xf numFmtId="0" fontId="73" fillId="0" borderId="1" xfId="0" applyFont="1" applyBorder="1" applyAlignment="1">
      <alignment horizontal="left"/>
    </xf>
    <xf numFmtId="0" fontId="73" fillId="0" borderId="1" xfId="0" quotePrefix="1" applyFont="1" applyBorder="1" applyAlignment="1">
      <alignment horizontal="left"/>
    </xf>
    <xf numFmtId="164" fontId="67" fillId="0" borderId="1" xfId="0" applyNumberFormat="1" applyFont="1" applyBorder="1" applyAlignment="1"/>
    <xf numFmtId="164" fontId="73" fillId="0" borderId="4" xfId="0" applyNumberFormat="1" applyFont="1" applyBorder="1" applyAlignment="1"/>
    <xf numFmtId="0" fontId="67" fillId="0" borderId="4" xfId="0" applyFont="1" applyBorder="1" applyAlignment="1">
      <alignment horizontal="center"/>
    </xf>
    <xf numFmtId="0" fontId="67" fillId="0" borderId="4" xfId="0" quotePrefix="1" applyFont="1" applyBorder="1" applyAlignment="1">
      <alignment horizontal="center"/>
    </xf>
    <xf numFmtId="0" fontId="67" fillId="0" borderId="4" xfId="0" applyFont="1" applyBorder="1" applyAlignment="1">
      <alignment horizontal="left"/>
    </xf>
    <xf numFmtId="166" fontId="67" fillId="0" borderId="4" xfId="0" applyNumberFormat="1" applyFont="1" applyBorder="1" applyAlignment="1"/>
    <xf numFmtId="166" fontId="67" fillId="0" borderId="4" xfId="0" applyNumberFormat="1" applyFont="1" applyBorder="1" applyAlignment="1">
      <alignment horizontal="right"/>
    </xf>
    <xf numFmtId="166" fontId="67" fillId="0" borderId="4" xfId="0" applyNumberFormat="1" applyFont="1" applyBorder="1" applyAlignment="1">
      <alignment horizontal="center"/>
    </xf>
    <xf numFmtId="0" fontId="67" fillId="0" borderId="4" xfId="0" applyFont="1" applyBorder="1" applyAlignment="1"/>
    <xf numFmtId="0" fontId="73" fillId="0" borderId="0" xfId="0" applyFont="1" applyAlignment="1"/>
    <xf numFmtId="0" fontId="67" fillId="0" borderId="0" xfId="0" applyFont="1" applyAlignment="1">
      <alignment horizontal="center"/>
    </xf>
    <xf numFmtId="166" fontId="67" fillId="0" borderId="0" xfId="0" applyNumberFormat="1" applyFont="1" applyAlignment="1"/>
    <xf numFmtId="0" fontId="27" fillId="0" borderId="20" xfId="0" applyFont="1" applyBorder="1" applyAlignment="1"/>
    <xf numFmtId="0" fontId="55" fillId="0" borderId="18" xfId="0" applyFont="1" applyBorder="1" applyAlignment="1">
      <alignment horizontal="center"/>
    </xf>
    <xf numFmtId="2" fontId="68" fillId="2" borderId="4" xfId="0" applyNumberFormat="1" applyFont="1" applyFill="1" applyBorder="1" applyAlignment="1">
      <alignment horizontal="center"/>
    </xf>
    <xf numFmtId="0" fontId="60" fillId="0" borderId="21" xfId="0" applyFont="1" applyBorder="1" applyAlignment="1">
      <alignment horizontal="center"/>
    </xf>
    <xf numFmtId="166" fontId="55" fillId="0" borderId="18" xfId="0" applyNumberFormat="1" applyFont="1" applyBorder="1" applyAlignment="1"/>
    <xf numFmtId="2" fontId="32" fillId="2" borderId="4" xfId="0" applyNumberFormat="1" applyFont="1" applyFill="1" applyBorder="1" applyAlignment="1">
      <alignment horizontal="center"/>
    </xf>
    <xf numFmtId="2" fontId="32" fillId="2" borderId="22" xfId="0" applyNumberFormat="1" applyFont="1" applyFill="1" applyBorder="1" applyAlignment="1">
      <alignment horizontal="center"/>
    </xf>
    <xf numFmtId="166" fontId="55" fillId="0" borderId="2" xfId="0" applyNumberFormat="1" applyFont="1" applyBorder="1" applyAlignment="1"/>
    <xf numFmtId="166" fontId="55" fillId="0" borderId="2" xfId="0" applyNumberFormat="1" applyFont="1" applyBorder="1" applyAlignment="1">
      <alignment horizontal="center"/>
    </xf>
    <xf numFmtId="166" fontId="55" fillId="0" borderId="18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2" fontId="27" fillId="0" borderId="0" xfId="0" applyNumberFormat="1" applyFont="1" applyAlignment="1">
      <alignment horizontal="center"/>
    </xf>
    <xf numFmtId="0" fontId="57" fillId="0" borderId="0" xfId="0" applyFont="1" applyAlignment="1">
      <alignment vertical="center"/>
    </xf>
    <xf numFmtId="0" fontId="61" fillId="0" borderId="41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38" fillId="0" borderId="0" xfId="0" applyFont="1" applyAlignment="1"/>
    <xf numFmtId="2" fontId="27" fillId="0" borderId="0" xfId="0" applyNumberFormat="1" applyFont="1" applyAlignment="1"/>
    <xf numFmtId="2" fontId="72" fillId="2" borderId="32" xfId="0" applyNumberFormat="1" applyFont="1" applyFill="1" applyBorder="1" applyAlignment="1">
      <alignment horizontal="center"/>
    </xf>
    <xf numFmtId="0" fontId="32" fillId="0" borderId="23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2" fillId="2" borderId="24" xfId="0" applyFont="1" applyFill="1" applyBorder="1" applyAlignment="1">
      <alignment horizontal="center"/>
    </xf>
    <xf numFmtId="0" fontId="55" fillId="0" borderId="25" xfId="0" applyFont="1" applyBorder="1" applyAlignment="1">
      <alignment horizontal="center"/>
    </xf>
    <xf numFmtId="0" fontId="55" fillId="0" borderId="26" xfId="0" applyFont="1" applyBorder="1" applyAlignment="1">
      <alignment horizontal="center"/>
    </xf>
    <xf numFmtId="0" fontId="55" fillId="0" borderId="27" xfId="0" applyFont="1" applyBorder="1" applyAlignment="1">
      <alignment horizontal="center"/>
    </xf>
    <xf numFmtId="0" fontId="55" fillId="0" borderId="28" xfId="0" applyFont="1" applyBorder="1" applyAlignment="1">
      <alignment horizontal="center"/>
    </xf>
    <xf numFmtId="0" fontId="55" fillId="0" borderId="0" xfId="0" applyFont="1" applyAlignment="1">
      <alignment horizontal="center"/>
    </xf>
    <xf numFmtId="0" fontId="29" fillId="0" borderId="30" xfId="0" applyFont="1" applyBorder="1" applyAlignment="1">
      <alignment horizontal="left"/>
    </xf>
    <xf numFmtId="0" fontId="29" fillId="0" borderId="31" xfId="0" applyFont="1" applyBorder="1" applyAlignment="1">
      <alignment horizontal="center"/>
    </xf>
    <xf numFmtId="2" fontId="29" fillId="2" borderId="32" xfId="0" applyNumberFormat="1" applyFont="1" applyFill="1" applyBorder="1" applyAlignment="1">
      <alignment horizontal="center"/>
    </xf>
    <xf numFmtId="2" fontId="27" fillId="0" borderId="33" xfId="0" applyNumberFormat="1" applyFont="1" applyBorder="1" applyAlignment="1">
      <alignment horizontal="center"/>
    </xf>
    <xf numFmtId="2" fontId="27" fillId="0" borderId="31" xfId="0" applyNumberFormat="1" applyFont="1" applyBorder="1" applyAlignment="1">
      <alignment horizontal="center"/>
    </xf>
    <xf numFmtId="2" fontId="27" fillId="0" borderId="34" xfId="0" applyNumberFormat="1" applyFont="1" applyBorder="1" applyAlignment="1">
      <alignment horizontal="center"/>
    </xf>
    <xf numFmtId="2" fontId="27" fillId="0" borderId="35" xfId="0" applyNumberFormat="1" applyFont="1" applyBorder="1" applyAlignment="1">
      <alignment horizontal="center"/>
    </xf>
    <xf numFmtId="0" fontId="29" fillId="0" borderId="30" xfId="0" applyFont="1" applyBorder="1" applyAlignment="1"/>
    <xf numFmtId="0" fontId="27" fillId="0" borderId="35" xfId="0" applyFont="1" applyBorder="1" applyAlignment="1">
      <alignment horizontal="center"/>
    </xf>
    <xf numFmtId="0" fontId="27" fillId="0" borderId="33" xfId="0" applyFont="1" applyBorder="1" applyAlignment="1">
      <alignment horizontal="center"/>
    </xf>
    <xf numFmtId="0" fontId="29" fillId="0" borderId="36" xfId="0" applyFont="1" applyBorder="1" applyAlignment="1"/>
    <xf numFmtId="0" fontId="29" fillId="0" borderId="37" xfId="0" applyFont="1" applyBorder="1" applyAlignment="1">
      <alignment horizontal="center"/>
    </xf>
    <xf numFmtId="2" fontId="29" fillId="2" borderId="38" xfId="0" applyNumberFormat="1" applyFont="1" applyFill="1" applyBorder="1" applyAlignment="1">
      <alignment horizontal="center"/>
    </xf>
    <xf numFmtId="2" fontId="27" fillId="0" borderId="39" xfId="0" applyNumberFormat="1" applyFont="1" applyBorder="1" applyAlignment="1">
      <alignment horizontal="center"/>
    </xf>
    <xf numFmtId="2" fontId="27" fillId="0" borderId="37" xfId="0" applyNumberFormat="1" applyFont="1" applyBorder="1" applyAlignment="1">
      <alignment horizontal="center"/>
    </xf>
    <xf numFmtId="2" fontId="27" fillId="0" borderId="40" xfId="0" applyNumberFormat="1" applyFont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77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77" fillId="0" borderId="0" xfId="0" applyFont="1" applyAlignment="1"/>
    <xf numFmtId="0" fontId="36" fillId="0" borderId="23" xfId="0" applyFont="1" applyBorder="1" applyAlignment="1">
      <alignment horizontal="center"/>
    </xf>
    <xf numFmtId="0" fontId="36" fillId="0" borderId="24" xfId="0" applyFont="1" applyBorder="1" applyAlignment="1">
      <alignment horizontal="center"/>
    </xf>
    <xf numFmtId="0" fontId="36" fillId="2" borderId="24" xfId="0" applyFont="1" applyFill="1" applyBorder="1" applyAlignment="1">
      <alignment horizontal="center"/>
    </xf>
    <xf numFmtId="0" fontId="46" fillId="0" borderId="25" xfId="0" applyFont="1" applyBorder="1" applyAlignment="1">
      <alignment horizontal="center"/>
    </xf>
    <xf numFmtId="0" fontId="46" fillId="0" borderId="26" xfId="0" applyFont="1" applyBorder="1" applyAlignment="1">
      <alignment horizontal="center"/>
    </xf>
    <xf numFmtId="0" fontId="46" fillId="0" borderId="27" xfId="0" applyFont="1" applyBorder="1" applyAlignment="1">
      <alignment horizontal="center"/>
    </xf>
    <xf numFmtId="0" fontId="46" fillId="0" borderId="28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24" fillId="0" borderId="24" xfId="0" applyFont="1" applyBorder="1" applyAlignment="1">
      <alignment horizontal="center"/>
    </xf>
    <xf numFmtId="0" fontId="24" fillId="2" borderId="24" xfId="0" applyFont="1" applyFill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34" fillId="0" borderId="30" xfId="0" applyFont="1" applyBorder="1" applyAlignment="1">
      <alignment horizontal="left"/>
    </xf>
    <xf numFmtId="0" fontId="34" fillId="0" borderId="31" xfId="0" applyFont="1" applyBorder="1" applyAlignment="1">
      <alignment horizontal="center"/>
    </xf>
    <xf numFmtId="2" fontId="34" fillId="2" borderId="32" xfId="0" applyNumberFormat="1" applyFont="1" applyFill="1" applyBorder="1" applyAlignment="1">
      <alignment horizontal="center"/>
    </xf>
    <xf numFmtId="2" fontId="38" fillId="0" borderId="33" xfId="0" applyNumberFormat="1" applyFont="1" applyBorder="1" applyAlignment="1">
      <alignment horizontal="center"/>
    </xf>
    <xf numFmtId="2" fontId="38" fillId="0" borderId="31" xfId="0" applyNumberFormat="1" applyFont="1" applyBorder="1" applyAlignment="1">
      <alignment horizontal="center"/>
    </xf>
    <xf numFmtId="2" fontId="38" fillId="0" borderId="34" xfId="0" applyNumberFormat="1" applyFont="1" applyBorder="1" applyAlignment="1">
      <alignment horizontal="center"/>
    </xf>
    <xf numFmtId="2" fontId="38" fillId="0" borderId="35" xfId="0" applyNumberFormat="1" applyFont="1" applyBorder="1" applyAlignment="1">
      <alignment horizontal="center"/>
    </xf>
    <xf numFmtId="2" fontId="34" fillId="2" borderId="42" xfId="0" applyNumberFormat="1" applyFont="1" applyFill="1" applyBorder="1" applyAlignment="1">
      <alignment horizontal="center"/>
    </xf>
    <xf numFmtId="0" fontId="34" fillId="0" borderId="30" xfId="0" applyFont="1" applyBorder="1" applyAlignment="1"/>
    <xf numFmtId="0" fontId="38" fillId="0" borderId="35" xfId="0" applyFont="1" applyBorder="1" applyAlignment="1">
      <alignment horizontal="center"/>
    </xf>
    <xf numFmtId="2" fontId="34" fillId="2" borderId="38" xfId="0" applyNumberFormat="1" applyFont="1" applyFill="1" applyBorder="1" applyAlignment="1">
      <alignment horizontal="center"/>
    </xf>
    <xf numFmtId="2" fontId="38" fillId="0" borderId="39" xfId="0" applyNumberFormat="1" applyFont="1" applyBorder="1" applyAlignment="1">
      <alignment horizontal="center"/>
    </xf>
    <xf numFmtId="2" fontId="38" fillId="0" borderId="37" xfId="0" applyNumberFormat="1" applyFont="1" applyBorder="1" applyAlignment="1">
      <alignment horizontal="center"/>
    </xf>
    <xf numFmtId="2" fontId="38" fillId="0" borderId="40" xfId="0" applyNumberFormat="1" applyFont="1" applyBorder="1" applyAlignment="1">
      <alignment horizontal="center"/>
    </xf>
    <xf numFmtId="2" fontId="34" fillId="2" borderId="40" xfId="0" applyNumberFormat="1" applyFont="1" applyFill="1" applyBorder="1" applyAlignment="1">
      <alignment horizontal="center"/>
    </xf>
    <xf numFmtId="0" fontId="74" fillId="0" borderId="0" xfId="0" applyFont="1" applyAlignment="1"/>
    <xf numFmtId="2" fontId="34" fillId="0" borderId="33" xfId="0" applyNumberFormat="1" applyFont="1" applyBorder="1" applyAlignment="1">
      <alignment horizontal="center"/>
    </xf>
    <xf numFmtId="2" fontId="34" fillId="0" borderId="31" xfId="0" applyNumberFormat="1" applyFont="1" applyBorder="1" applyAlignment="1">
      <alignment horizontal="center"/>
    </xf>
    <xf numFmtId="2" fontId="34" fillId="0" borderId="35" xfId="0" applyNumberFormat="1" applyFont="1" applyBorder="1" applyAlignment="1">
      <alignment horizontal="center"/>
    </xf>
    <xf numFmtId="2" fontId="29" fillId="0" borderId="0" xfId="0" applyNumberFormat="1" applyFont="1" applyAlignment="1">
      <alignment horizontal="center"/>
    </xf>
    <xf numFmtId="0" fontId="29" fillId="0" borderId="0" xfId="0" applyFont="1" applyAlignment="1"/>
    <xf numFmtId="0" fontId="34" fillId="0" borderId="35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34" fillId="0" borderId="36" xfId="0" applyFont="1" applyBorder="1" applyAlignment="1"/>
    <xf numFmtId="0" fontId="34" fillId="0" borderId="37" xfId="0" applyFont="1" applyBorder="1" applyAlignment="1">
      <alignment horizontal="center"/>
    </xf>
    <xf numFmtId="2" fontId="24" fillId="0" borderId="31" xfId="0" applyNumberFormat="1" applyFont="1" applyBorder="1" applyAlignment="1">
      <alignment horizontal="center"/>
    </xf>
    <xf numFmtId="2" fontId="34" fillId="2" borderId="44" xfId="0" applyNumberFormat="1" applyFont="1" applyFill="1" applyBorder="1" applyAlignment="1">
      <alignment horizontal="center"/>
    </xf>
    <xf numFmtId="2" fontId="78" fillId="2" borderId="32" xfId="0" applyNumberFormat="1" applyFont="1" applyFill="1" applyBorder="1" applyAlignment="1">
      <alignment horizontal="center"/>
    </xf>
    <xf numFmtId="2" fontId="78" fillId="0" borderId="33" xfId="0" applyNumberFormat="1" applyFont="1" applyBorder="1" applyAlignment="1">
      <alignment horizontal="center"/>
    </xf>
    <xf numFmtId="2" fontId="78" fillId="0" borderId="31" xfId="0" applyNumberFormat="1" applyFont="1" applyBorder="1" applyAlignment="1">
      <alignment horizontal="center"/>
    </xf>
    <xf numFmtId="2" fontId="76" fillId="0" borderId="31" xfId="0" applyNumberFormat="1" applyFont="1" applyBorder="1" applyAlignment="1">
      <alignment horizontal="center"/>
    </xf>
    <xf numFmtId="0" fontId="24" fillId="0" borderId="30" xfId="0" applyFont="1" applyBorder="1" applyAlignment="1"/>
    <xf numFmtId="0" fontId="24" fillId="3" borderId="23" xfId="0" applyFont="1" applyFill="1" applyBorder="1" applyAlignment="1">
      <alignment horizontal="center"/>
    </xf>
    <xf numFmtId="0" fontId="24" fillId="3" borderId="24" xfId="0" applyFont="1" applyFill="1" applyBorder="1" applyAlignment="1">
      <alignment horizontal="center"/>
    </xf>
    <xf numFmtId="0" fontId="25" fillId="3" borderId="45" xfId="0" applyFont="1" applyFill="1" applyBorder="1" applyAlignment="1">
      <alignment horizontal="center"/>
    </xf>
    <xf numFmtId="0" fontId="25" fillId="3" borderId="46" xfId="0" applyFont="1" applyFill="1" applyBorder="1" applyAlignment="1">
      <alignment horizontal="center"/>
    </xf>
    <xf numFmtId="0" fontId="25" fillId="3" borderId="27" xfId="0" applyFont="1" applyFill="1" applyBorder="1" applyAlignment="1">
      <alignment horizontal="center"/>
    </xf>
    <xf numFmtId="0" fontId="25" fillId="3" borderId="47" xfId="0" applyFont="1" applyFill="1" applyBorder="1" applyAlignment="1">
      <alignment horizontal="center"/>
    </xf>
    <xf numFmtId="0" fontId="25" fillId="3" borderId="29" xfId="0" applyFont="1" applyFill="1" applyBorder="1" applyAlignment="1">
      <alignment horizontal="center"/>
    </xf>
    <xf numFmtId="4" fontId="24" fillId="4" borderId="43" xfId="0" applyNumberFormat="1" applyFont="1" applyFill="1" applyBorder="1" applyAlignment="1">
      <alignment horizontal="center"/>
    </xf>
    <xf numFmtId="2" fontId="54" fillId="0" borderId="31" xfId="0" applyNumberFormat="1" applyFont="1" applyBorder="1" applyAlignment="1">
      <alignment horizontal="center"/>
    </xf>
    <xf numFmtId="2" fontId="25" fillId="0" borderId="31" xfId="0" applyNumberFormat="1" applyFont="1" applyBorder="1" applyAlignment="1">
      <alignment horizontal="center"/>
    </xf>
    <xf numFmtId="2" fontId="54" fillId="0" borderId="34" xfId="0" applyNumberFormat="1" applyFont="1" applyBorder="1" applyAlignment="1">
      <alignment horizontal="center"/>
    </xf>
    <xf numFmtId="2" fontId="54" fillId="0" borderId="35" xfId="0" applyNumberFormat="1" applyFont="1" applyBorder="1" applyAlignment="1">
      <alignment horizontal="center"/>
    </xf>
    <xf numFmtId="2" fontId="24" fillId="2" borderId="42" xfId="0" applyNumberFormat="1" applyFont="1" applyFill="1" applyBorder="1" applyAlignment="1">
      <alignment horizontal="center"/>
    </xf>
    <xf numFmtId="2" fontId="25" fillId="0" borderId="35" xfId="0" applyNumberFormat="1" applyFont="1" applyBorder="1" applyAlignment="1">
      <alignment horizontal="center"/>
    </xf>
    <xf numFmtId="2" fontId="54" fillId="0" borderId="33" xfId="0" applyNumberFormat="1" applyFont="1" applyBorder="1" applyAlignment="1">
      <alignment horizontal="center"/>
    </xf>
    <xf numFmtId="0" fontId="38" fillId="4" borderId="30" xfId="0" applyFont="1" applyFill="1" applyBorder="1" applyAlignment="1"/>
    <xf numFmtId="2" fontId="25" fillId="4" borderId="31" xfId="0" applyNumberFormat="1" applyFont="1" applyFill="1" applyBorder="1" applyAlignment="1">
      <alignment horizontal="center"/>
    </xf>
    <xf numFmtId="2" fontId="24" fillId="4" borderId="31" xfId="0" applyNumberFormat="1" applyFont="1" applyFill="1" applyBorder="1" applyAlignment="1">
      <alignment horizontal="center"/>
    </xf>
    <xf numFmtId="2" fontId="25" fillId="4" borderId="44" xfId="0" applyNumberFormat="1" applyFont="1" applyFill="1" applyBorder="1" applyAlignment="1">
      <alignment horizontal="center"/>
    </xf>
    <xf numFmtId="2" fontId="25" fillId="4" borderId="35" xfId="0" applyNumberFormat="1" applyFont="1" applyFill="1" applyBorder="1" applyAlignment="1">
      <alignment horizontal="center"/>
    </xf>
    <xf numFmtId="2" fontId="25" fillId="4" borderId="42" xfId="0" applyNumberFormat="1" applyFont="1" applyFill="1" applyBorder="1" applyAlignment="1">
      <alignment horizontal="center"/>
    </xf>
    <xf numFmtId="0" fontId="38" fillId="0" borderId="30" xfId="0" applyFont="1" applyBorder="1" applyAlignment="1">
      <alignment horizontal="left"/>
    </xf>
    <xf numFmtId="0" fontId="38" fillId="0" borderId="31" xfId="0" applyFont="1" applyBorder="1" applyAlignment="1">
      <alignment horizontal="center"/>
    </xf>
    <xf numFmtId="2" fontId="25" fillId="0" borderId="33" xfId="0" applyNumberFormat="1" applyFont="1" applyBorder="1" applyAlignment="1">
      <alignment horizontal="center"/>
    </xf>
    <xf numFmtId="0" fontId="38" fillId="0" borderId="30" xfId="0" applyFont="1" applyBorder="1" applyAlignment="1"/>
    <xf numFmtId="2" fontId="79" fillId="0" borderId="31" xfId="0" applyNumberFormat="1" applyFont="1" applyBorder="1" applyAlignment="1">
      <alignment horizontal="center"/>
    </xf>
    <xf numFmtId="2" fontId="75" fillId="0" borderId="31" xfId="0" applyNumberFormat="1" applyFont="1" applyBorder="1" applyAlignment="1">
      <alignment horizontal="center"/>
    </xf>
    <xf numFmtId="2" fontId="24" fillId="4" borderId="42" xfId="0" applyNumberFormat="1" applyFont="1" applyFill="1" applyBorder="1" applyAlignment="1">
      <alignment horizontal="center"/>
    </xf>
    <xf numFmtId="0" fontId="34" fillId="4" borderId="30" xfId="0" applyFont="1" applyFill="1" applyBorder="1" applyAlignment="1"/>
    <xf numFmtId="0" fontId="34" fillId="4" borderId="31" xfId="0" applyFont="1" applyFill="1" applyBorder="1" applyAlignment="1">
      <alignment horizontal="center"/>
    </xf>
    <xf numFmtId="2" fontId="54" fillId="4" borderId="31" xfId="0" applyNumberFormat="1" applyFont="1" applyFill="1" applyBorder="1" applyAlignment="1">
      <alignment horizontal="center"/>
    </xf>
    <xf numFmtId="2" fontId="54" fillId="4" borderId="44" xfId="0" applyNumberFormat="1" applyFont="1" applyFill="1" applyBorder="1" applyAlignment="1">
      <alignment horizontal="center"/>
    </xf>
    <xf numFmtId="2" fontId="54" fillId="4" borderId="35" xfId="0" applyNumberFormat="1" applyFont="1" applyFill="1" applyBorder="1" applyAlignment="1">
      <alignment horizontal="center"/>
    </xf>
    <xf numFmtId="2" fontId="54" fillId="0" borderId="37" xfId="0" applyNumberFormat="1" applyFont="1" applyBorder="1" applyAlignment="1">
      <alignment horizontal="center"/>
    </xf>
    <xf numFmtId="2" fontId="25" fillId="0" borderId="37" xfId="0" applyNumberFormat="1" applyFont="1" applyBorder="1" applyAlignment="1">
      <alignment horizontal="center"/>
    </xf>
    <xf numFmtId="2" fontId="54" fillId="0" borderId="39" xfId="0" applyNumberFormat="1" applyFont="1" applyBorder="1" applyAlignment="1">
      <alignment horizontal="center"/>
    </xf>
    <xf numFmtId="2" fontId="54" fillId="0" borderId="40" xfId="0" applyNumberFormat="1" applyFont="1" applyBorder="1" applyAlignment="1">
      <alignment horizontal="center"/>
    </xf>
    <xf numFmtId="2" fontId="24" fillId="2" borderId="40" xfId="0" applyNumberFormat="1" applyFont="1" applyFill="1" applyBorder="1" applyAlignment="1">
      <alignment horizontal="center"/>
    </xf>
    <xf numFmtId="0" fontId="68" fillId="5" borderId="50" xfId="0" applyFont="1" applyFill="1" applyBorder="1" applyAlignment="1">
      <alignment horizontal="center"/>
    </xf>
    <xf numFmtId="0" fontId="68" fillId="5" borderId="51" xfId="0" applyFont="1" applyFill="1" applyBorder="1" applyAlignment="1">
      <alignment horizontal="center"/>
    </xf>
    <xf numFmtId="0" fontId="80" fillId="5" borderId="51" xfId="0" applyFont="1" applyFill="1" applyBorder="1" applyAlignment="1">
      <alignment horizontal="center"/>
    </xf>
    <xf numFmtId="0" fontId="34" fillId="3" borderId="4" xfId="0" applyFont="1" applyFill="1" applyBorder="1" applyAlignment="1"/>
    <xf numFmtId="0" fontId="34" fillId="3" borderId="4" xfId="0" applyFont="1" applyFill="1" applyBorder="1" applyAlignment="1">
      <alignment horizontal="center"/>
    </xf>
    <xf numFmtId="4" fontId="27" fillId="3" borderId="4" xfId="0" applyNumberFormat="1" applyFont="1" applyFill="1" applyBorder="1" applyAlignment="1"/>
    <xf numFmtId="2" fontId="27" fillId="3" borderId="4" xfId="0" applyNumberFormat="1" applyFont="1" applyFill="1" applyBorder="1" applyAlignment="1"/>
    <xf numFmtId="4" fontId="28" fillId="3" borderId="4" xfId="0" applyNumberFormat="1" applyFont="1" applyFill="1" applyBorder="1" applyAlignment="1">
      <alignment horizontal="center"/>
    </xf>
    <xf numFmtId="4" fontId="28" fillId="0" borderId="4" xfId="0" applyNumberFormat="1" applyFont="1" applyBorder="1" applyAlignment="1"/>
    <xf numFmtId="0" fontId="35" fillId="3" borderId="4" xfId="0" applyFont="1" applyFill="1" applyBorder="1" applyAlignment="1"/>
    <xf numFmtId="0" fontId="35" fillId="3" borderId="4" xfId="0" applyFont="1" applyFill="1" applyBorder="1" applyAlignment="1">
      <alignment horizontal="center"/>
    </xf>
    <xf numFmtId="4" fontId="28" fillId="4" borderId="4" xfId="0" applyNumberFormat="1" applyFont="1" applyFill="1" applyBorder="1" applyAlignment="1">
      <alignment horizontal="center"/>
    </xf>
    <xf numFmtId="4" fontId="27" fillId="3" borderId="4" xfId="0" applyNumberFormat="1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vertical="center"/>
    </xf>
    <xf numFmtId="0" fontId="4" fillId="0" borderId="6" xfId="0" quotePrefix="1" applyFont="1" applyBorder="1" applyAlignment="1">
      <alignment horizontal="left"/>
    </xf>
    <xf numFmtId="0" fontId="4" fillId="0" borderId="6" xfId="0" applyFont="1" applyBorder="1" applyAlignment="1"/>
    <xf numFmtId="0" fontId="4" fillId="0" borderId="6" xfId="0" applyFont="1" applyBorder="1" applyAlignment="1">
      <alignment horizontal="left"/>
    </xf>
    <xf numFmtId="0" fontId="4" fillId="0" borderId="3" xfId="0" applyFont="1" applyBorder="1" applyAlignment="1"/>
    <xf numFmtId="0" fontId="4" fillId="0" borderId="9" xfId="0" applyFont="1" applyBorder="1" applyAlignment="1"/>
    <xf numFmtId="4" fontId="51" fillId="0" borderId="6" xfId="0" applyNumberFormat="1" applyFont="1" applyBorder="1" applyAlignment="1">
      <alignment horizontal="center" vertical="center"/>
    </xf>
    <xf numFmtId="4" fontId="51" fillId="0" borderId="6" xfId="0" applyNumberFormat="1" applyFont="1" applyBorder="1" applyAlignment="1">
      <alignment vertical="center"/>
    </xf>
    <xf numFmtId="4" fontId="51" fillId="0" borderId="6" xfId="0" applyNumberFormat="1" applyFont="1" applyBorder="1" applyAlignment="1">
      <alignment horizontal="left" vertical="center"/>
    </xf>
    <xf numFmtId="4" fontId="51" fillId="0" borderId="6" xfId="0" applyNumberFormat="1" applyFont="1" applyBorder="1" applyAlignment="1">
      <alignment horizontal="right" vertical="center"/>
    </xf>
    <xf numFmtId="4" fontId="51" fillId="0" borderId="3" xfId="0" applyNumberFormat="1" applyFont="1" applyBorder="1" applyAlignment="1">
      <alignment vertical="center"/>
    </xf>
    <xf numFmtId="0" fontId="51" fillId="0" borderId="18" xfId="0" quotePrefix="1" applyFont="1" applyBorder="1" applyAlignment="1">
      <alignment horizontal="center" vertical="center"/>
    </xf>
    <xf numFmtId="4" fontId="51" fillId="0" borderId="3" xfId="0" applyNumberFormat="1" applyFont="1" applyBorder="1" applyAlignment="1">
      <alignment horizontal="center" vertical="center"/>
    </xf>
    <xf numFmtId="166" fontId="51" fillId="0" borderId="3" xfId="0" applyNumberFormat="1" applyFont="1" applyBorder="1" applyAlignment="1">
      <alignment vertical="center"/>
    </xf>
    <xf numFmtId="166" fontId="51" fillId="0" borderId="15" xfId="0" applyNumberFormat="1" applyFont="1" applyBorder="1" applyAlignment="1">
      <alignment vertical="center"/>
    </xf>
    <xf numFmtId="4" fontId="51" fillId="0" borderId="53" xfId="0" applyNumberFormat="1" applyFont="1" applyBorder="1" applyAlignment="1">
      <alignment horizontal="center" vertical="center"/>
    </xf>
    <xf numFmtId="4" fontId="51" fillId="11" borderId="55" xfId="0" applyNumberFormat="1" applyFont="1" applyFill="1" applyBorder="1" applyAlignment="1">
      <alignment horizontal="center" vertical="center"/>
    </xf>
    <xf numFmtId="4" fontId="51" fillId="0" borderId="55" xfId="0" applyNumberFormat="1" applyFont="1" applyBorder="1" applyAlignment="1">
      <alignment horizontal="center" vertical="center"/>
    </xf>
    <xf numFmtId="4" fontId="51" fillId="11" borderId="54" xfId="0" applyNumberFormat="1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4" xfId="0" quotePrefix="1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/>
    </xf>
    <xf numFmtId="4" fontId="55" fillId="0" borderId="0" xfId="0" applyNumberFormat="1" applyFont="1" applyAlignment="1"/>
    <xf numFmtId="164" fontId="31" fillId="0" borderId="56" xfId="0" applyNumberFormat="1" applyFont="1" applyBorder="1" applyAlignment="1">
      <alignment vertical="center"/>
    </xf>
    <xf numFmtId="0" fontId="31" fillId="0" borderId="57" xfId="0" applyFont="1" applyBorder="1" applyAlignment="1">
      <alignment vertical="center"/>
    </xf>
    <xf numFmtId="2" fontId="34" fillId="0" borderId="52" xfId="0" applyNumberFormat="1" applyFont="1" applyBorder="1" applyAlignment="1">
      <alignment horizontal="center"/>
    </xf>
    <xf numFmtId="4" fontId="39" fillId="6" borderId="52" xfId="0" applyNumberFormat="1" applyFont="1" applyFill="1" applyBorder="1" applyAlignment="1">
      <alignment horizontal="center"/>
    </xf>
    <xf numFmtId="4" fontId="34" fillId="0" borderId="52" xfId="0" applyNumberFormat="1" applyFont="1" applyBorder="1" applyAlignment="1">
      <alignment horizontal="center"/>
    </xf>
    <xf numFmtId="2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5" fillId="0" borderId="47" xfId="0" applyFont="1" applyBorder="1" applyAlignment="1">
      <alignment horizontal="center"/>
    </xf>
    <xf numFmtId="2" fontId="34" fillId="2" borderId="34" xfId="0" applyNumberFormat="1" applyFont="1" applyFill="1" applyBorder="1" applyAlignment="1">
      <alignment horizontal="center"/>
    </xf>
    <xf numFmtId="2" fontId="34" fillId="2" borderId="39" xfId="0" applyNumberFormat="1" applyFont="1" applyFill="1" applyBorder="1" applyAlignment="1">
      <alignment horizontal="center"/>
    </xf>
    <xf numFmtId="0" fontId="61" fillId="0" borderId="48" xfId="0" applyFont="1" applyBorder="1" applyAlignment="1">
      <alignment horizontal="center" vertical="center"/>
    </xf>
    <xf numFmtId="0" fontId="82" fillId="12" borderId="59" xfId="0" applyFont="1" applyFill="1" applyBorder="1" applyAlignment="1">
      <alignment horizontal="center"/>
    </xf>
    <xf numFmtId="2" fontId="83" fillId="12" borderId="59" xfId="0" applyNumberFormat="1" applyFont="1" applyFill="1" applyBorder="1" applyAlignment="1">
      <alignment horizontal="center"/>
    </xf>
    <xf numFmtId="4" fontId="34" fillId="2" borderId="43" xfId="0" applyNumberFormat="1" applyFont="1" applyFill="1" applyBorder="1" applyAlignment="1">
      <alignment horizontal="center"/>
    </xf>
    <xf numFmtId="4" fontId="55" fillId="0" borderId="4" xfId="0" applyNumberFormat="1" applyFont="1" applyBorder="1" applyAlignment="1"/>
    <xf numFmtId="0" fontId="84" fillId="12" borderId="5" xfId="0" applyFont="1" applyFill="1" applyBorder="1" applyAlignment="1">
      <alignment horizontal="center"/>
    </xf>
    <xf numFmtId="166" fontId="84" fillId="12" borderId="4" xfId="0" applyNumberFormat="1" applyFont="1" applyFill="1" applyBorder="1" applyAlignment="1"/>
    <xf numFmtId="0" fontId="23" fillId="6" borderId="52" xfId="0" applyFont="1" applyFill="1" applyBorder="1" applyAlignment="1">
      <alignment horizontal="center"/>
    </xf>
    <xf numFmtId="0" fontId="36" fillId="0" borderId="4" xfId="0" applyFont="1" applyBorder="1" applyAlignment="1">
      <alignment horizontal="left"/>
    </xf>
    <xf numFmtId="0" fontId="36" fillId="0" borderId="4" xfId="0" applyFont="1" applyBorder="1" applyAlignment="1">
      <alignment horizontal="center"/>
    </xf>
    <xf numFmtId="0" fontId="86" fillId="0" borderId="4" xfId="0" applyFont="1" applyBorder="1" applyAlignment="1">
      <alignment horizontal="left"/>
    </xf>
    <xf numFmtId="0" fontId="86" fillId="0" borderId="4" xfId="0" applyFont="1" applyBorder="1" applyAlignment="1">
      <alignment horizontal="center"/>
    </xf>
    <xf numFmtId="0" fontId="51" fillId="10" borderId="53" xfId="0" applyFont="1" applyFill="1" applyBorder="1" applyAlignment="1">
      <alignment horizontal="center" vertical="center"/>
    </xf>
    <xf numFmtId="0" fontId="51" fillId="10" borderId="54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49" fillId="0" borderId="10" xfId="0" quotePrefix="1" applyFont="1" applyBorder="1" applyAlignment="1">
      <alignment horizontal="center"/>
    </xf>
    <xf numFmtId="0" fontId="65" fillId="0" borderId="10" xfId="0" applyFont="1" applyBorder="1" applyAlignment="1">
      <alignment vertical="center"/>
    </xf>
    <xf numFmtId="0" fontId="65" fillId="0" borderId="11" xfId="0" applyFont="1" applyBorder="1" applyAlignment="1">
      <alignment vertical="center"/>
    </xf>
    <xf numFmtId="0" fontId="3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30" fillId="0" borderId="49" xfId="0" applyFont="1" applyBorder="1" applyAlignment="1">
      <alignment horizontal="center"/>
    </xf>
    <xf numFmtId="0" fontId="31" fillId="0" borderId="49" xfId="0" applyFont="1" applyBorder="1" applyAlignment="1">
      <alignment vertical="center"/>
    </xf>
    <xf numFmtId="0" fontId="44" fillId="0" borderId="49" xfId="0" applyFont="1" applyBorder="1" applyAlignment="1">
      <alignment horizontal="center"/>
    </xf>
    <xf numFmtId="0" fontId="45" fillId="0" borderId="49" xfId="0" applyFont="1" applyBorder="1" applyAlignment="1">
      <alignment vertical="center"/>
    </xf>
    <xf numFmtId="0" fontId="21" fillId="0" borderId="48" xfId="0" applyFont="1" applyBorder="1" applyAlignment="1">
      <alignment horizontal="center" vertical="center"/>
    </xf>
    <xf numFmtId="0" fontId="22" fillId="0" borderId="48" xfId="0" applyFont="1" applyBorder="1" applyAlignment="1">
      <alignment vertical="center"/>
    </xf>
    <xf numFmtId="0" fontId="21" fillId="0" borderId="58" xfId="0" applyFont="1" applyBorder="1" applyAlignment="1">
      <alignment horizontal="center" vertical="center"/>
    </xf>
    <xf numFmtId="0" fontId="25" fillId="4" borderId="31" xfId="0" applyFont="1" applyFill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4" fillId="0" borderId="31" xfId="0" applyFont="1" applyBorder="1" applyAlignment="1">
      <alignment horizontal="center"/>
    </xf>
    <xf numFmtId="0" fontId="24" fillId="0" borderId="37" xfId="0" applyFont="1" applyBorder="1" applyAlignment="1">
      <alignment horizontal="center"/>
    </xf>
  </cellXfs>
  <cellStyles count="6">
    <cellStyle name="Normal" xfId="0" builtinId="0"/>
    <cellStyle name="Normal 2" xfId="2"/>
    <cellStyle name="Normal 2 2" xfId="5"/>
    <cellStyle name="Normal 3" xfId="1"/>
    <cellStyle name="Normal 4" xfId="3"/>
    <cellStyle name="Normal 5" xfId="4"/>
  </cellStyles>
  <dxfs count="20"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ont>
        <strike val="0"/>
        <outline val="0"/>
        <shadow val="0"/>
        <u val="none"/>
        <vertAlign val="baseline"/>
        <name val="Baskerville Old Face"/>
        <scheme val="none"/>
      </font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>
    <tableStyle name="1993-style" pivot="0" count="3">
      <tableStyleElement type="headerRow" dxfId="19"/>
      <tableStyleElement type="firstRowStripe" dxfId="18"/>
      <tableStyleElement type="secondRowStripe" dxfId="1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  <a:latin typeface="+mn-lt"/>
              </a:defRPr>
            </a:pPr>
            <a:r>
              <a:rPr lang="pt-BR"/>
              <a:t>Preço Médio do Café Benef. sc/60kg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9156039303417904E-2"/>
          <c:y val="0.17012762248172705"/>
          <c:w val="0.91988323773577918"/>
          <c:h val="0.75604144416037322"/>
        </c:manualLayout>
      </c:layout>
      <c:lineChart>
        <c:grouping val="standard"/>
        <c:varyColors val="0"/>
        <c:ser>
          <c:idx val="0"/>
          <c:order val="0"/>
          <c:tx>
            <c:strRef>
              <c:f>'café leite peixe'!$A$3:$B$3</c:f>
              <c:strCache>
                <c:ptCount val="2"/>
                <c:pt idx="0">
                  <c:v>Café Benef.</c:v>
                </c:pt>
                <c:pt idx="1">
                  <c:v>sc/60kg</c:v>
                </c:pt>
              </c:strCache>
            </c:strRef>
          </c:tx>
          <c:marker>
            <c:symbol val="circle"/>
            <c:size val="5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>
                    <a:solidFill>
                      <a:srgbClr val="40404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'café leite peixe'!$C$2:$U$2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'café leite peixe'!$C$3:$U$3</c:f>
              <c:numCache>
                <c:formatCode>0.00</c:formatCode>
                <c:ptCount val="7"/>
                <c:pt idx="0">
                  <c:v>198.50368716931214</c:v>
                </c:pt>
                <c:pt idx="1">
                  <c:v>246.07</c:v>
                </c:pt>
                <c:pt idx="2">
                  <c:v>366.67</c:v>
                </c:pt>
                <c:pt idx="3">
                  <c:v>372.76</c:v>
                </c:pt>
                <c:pt idx="4">
                  <c:v>285</c:v>
                </c:pt>
                <c:pt idx="5" formatCode="General">
                  <c:v>268.93</c:v>
                </c:pt>
                <c:pt idx="6">
                  <c:v>253.57500000000002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9-4867-BC79-D4324E08A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523904"/>
        <c:axId val="194525824"/>
      </c:lineChart>
      <c:catAx>
        <c:axId val="19452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  <a:latin typeface="+mn-lt"/>
              </a:defRPr>
            </a:pPr>
            <a:endParaRPr lang="pt-BR"/>
          </a:p>
        </c:txPr>
        <c:crossAx val="194525824"/>
        <c:crosses val="autoZero"/>
        <c:auto val="1"/>
        <c:lblAlgn val="ctr"/>
        <c:lblOffset val="100"/>
        <c:noMultiLvlLbl val="1"/>
      </c:catAx>
      <c:valAx>
        <c:axId val="194525824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  <a:latin typeface="+mn-lt"/>
              </a:defRPr>
            </a:pPr>
            <a:endParaRPr lang="pt-BR"/>
          </a:p>
        </c:txPr>
        <c:crossAx val="19452390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  <a:latin typeface="+mn-lt"/>
              </a:defRPr>
            </a:pPr>
            <a:r>
              <a:rPr lang="pt-BR"/>
              <a:t>Preço Médio do Peixe tambaqui kg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0116767176442727E-2"/>
          <c:y val="0.17033791878978588"/>
          <c:w val="0.91988323773577929"/>
          <c:h val="0.75604144416037311"/>
        </c:manualLayout>
      </c:layout>
      <c:lineChart>
        <c:grouping val="standard"/>
        <c:varyColors val="0"/>
        <c:ser>
          <c:idx val="0"/>
          <c:order val="0"/>
          <c:tx>
            <c:strRef>
              <c:f>'café leite peixe'!$A$5:$B$5</c:f>
              <c:strCache>
                <c:ptCount val="2"/>
                <c:pt idx="0">
                  <c:v>Peixe tambaqui</c:v>
                </c:pt>
                <c:pt idx="1">
                  <c:v>kg</c:v>
                </c:pt>
              </c:strCache>
            </c:strRef>
          </c:tx>
          <c:marker>
            <c:symbol val="circle"/>
            <c:size val="10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>
                    <a:solidFill>
                      <a:srgbClr val="40404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'café leite peixe'!$C$2:$U$2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'café leite peixe'!$C$5:$U$5</c:f>
              <c:numCache>
                <c:formatCode>0.00</c:formatCode>
                <c:ptCount val="7"/>
                <c:pt idx="0">
                  <c:v>4.0603656382424766</c:v>
                </c:pt>
                <c:pt idx="1">
                  <c:v>4.8499999999999996</c:v>
                </c:pt>
                <c:pt idx="2">
                  <c:v>5.27</c:v>
                </c:pt>
                <c:pt idx="3">
                  <c:v>5.0999999999999996</c:v>
                </c:pt>
                <c:pt idx="4">
                  <c:v>5.48</c:v>
                </c:pt>
                <c:pt idx="5" formatCode="General">
                  <c:v>5.65</c:v>
                </c:pt>
                <c:pt idx="6">
                  <c:v>6.0316666666666663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4-4DC4-AFB2-F4545ACB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567168"/>
        <c:axId val="194573440"/>
      </c:lineChart>
      <c:catAx>
        <c:axId val="19456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  <a:latin typeface="+mn-lt"/>
              </a:defRPr>
            </a:pPr>
            <a:endParaRPr lang="pt-BR"/>
          </a:p>
        </c:txPr>
        <c:crossAx val="194573440"/>
        <c:crosses val="autoZero"/>
        <c:auto val="1"/>
        <c:lblAlgn val="ctr"/>
        <c:lblOffset val="100"/>
        <c:noMultiLvlLbl val="1"/>
      </c:catAx>
      <c:valAx>
        <c:axId val="19457344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  <a:latin typeface="+mn-lt"/>
              </a:defRPr>
            </a:pPr>
            <a:endParaRPr lang="pt-BR"/>
          </a:p>
        </c:txPr>
        <c:crossAx val="19456716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  <a:latin typeface="+mn-lt"/>
              </a:defRPr>
            </a:pPr>
            <a:r>
              <a:rPr lang="pt-BR"/>
              <a:t>Preço Médio do Leite "in-natura" - resfriado l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9450006146052998E-2"/>
          <c:y val="0.12053243364661714"/>
          <c:w val="0.93054999385394699"/>
          <c:h val="0.71433783744675483"/>
        </c:manualLayout>
      </c:layout>
      <c:lineChart>
        <c:grouping val="standard"/>
        <c:varyColors val="0"/>
        <c:ser>
          <c:idx val="0"/>
          <c:order val="0"/>
          <c:tx>
            <c:strRef>
              <c:f>'café leite peixe'!$A$4:$B$4</c:f>
              <c:strCache>
                <c:ptCount val="2"/>
                <c:pt idx="0">
                  <c:v>Leite "in-natura" - resfriado</c:v>
                </c:pt>
                <c:pt idx="1">
                  <c:v>l</c:v>
                </c:pt>
              </c:strCache>
            </c:strRef>
          </c:tx>
          <c:marker>
            <c:symbol val="circle"/>
            <c:size val="5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>
                    <a:solidFill>
                      <a:srgbClr val="40404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'café leite peixe'!$C$2:$U$2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'café leite peixe'!$C$4:$U$4</c:f>
              <c:numCache>
                <c:formatCode>0.00</c:formatCode>
                <c:ptCount val="7"/>
                <c:pt idx="0">
                  <c:v>0.82729018530489118</c:v>
                </c:pt>
                <c:pt idx="1">
                  <c:v>0.72</c:v>
                </c:pt>
                <c:pt idx="2">
                  <c:v>0.91</c:v>
                </c:pt>
                <c:pt idx="3">
                  <c:v>0.9</c:v>
                </c:pt>
                <c:pt idx="4">
                  <c:v>0.93</c:v>
                </c:pt>
                <c:pt idx="5" formatCode="General">
                  <c:v>1.06</c:v>
                </c:pt>
                <c:pt idx="6">
                  <c:v>1.0366666666666668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8-4FFC-9F12-6CFD5BEA8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75712"/>
        <c:axId val="199081984"/>
      </c:lineChart>
      <c:catAx>
        <c:axId val="19907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  <a:latin typeface="+mn-lt"/>
              </a:defRPr>
            </a:pPr>
            <a:endParaRPr lang="pt-BR"/>
          </a:p>
        </c:txPr>
        <c:crossAx val="199081984"/>
        <c:crosses val="autoZero"/>
        <c:auto val="1"/>
        <c:lblAlgn val="ctr"/>
        <c:lblOffset val="100"/>
        <c:noMultiLvlLbl val="1"/>
      </c:catAx>
      <c:valAx>
        <c:axId val="199081984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  <a:latin typeface="+mn-lt"/>
              </a:defRPr>
            </a:pPr>
            <a:endParaRPr lang="pt-BR"/>
          </a:p>
        </c:txPr>
        <c:crossAx val="199075712"/>
        <c:crosses val="autoZero"/>
        <c:crossBetween val="between"/>
      </c:valAx>
      <c:spPr>
        <a:solidFill>
          <a:srgbClr val="FFFFFF"/>
        </a:solidFill>
      </c:spPr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595959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88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77835483808896"/>
          <c:y val="5.1400554097404488E-2"/>
          <c:w val="0.53240207096165892"/>
          <c:h val="0.601407844852726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GRÁFICO!$C$1:$C$2</c:f>
              <c:strCache>
                <c:ptCount val="2"/>
                <c:pt idx="0">
                  <c:v>PREÇO MÉDIO /ANUAL / 2020-2021</c:v>
                </c:pt>
                <c:pt idx="1">
                  <c:v>Média Anual    2020</c:v>
                </c:pt>
              </c:strCache>
            </c:strRef>
          </c:tx>
          <c:invertIfNegative val="0"/>
          <c:cat>
            <c:multiLvlStrRef>
              <c:f>GRÁFICO!$A$3:$B$13</c:f>
              <c:multiLvlStrCache>
                <c:ptCount val="11"/>
                <c:lvl>
                  <c:pt idx="0">
                    <c:v>Kg</c:v>
                  </c:pt>
                  <c:pt idx="1">
                    <c:v>cab.</c:v>
                  </c:pt>
                  <c:pt idx="2">
                    <c:v>@</c:v>
                  </c:pt>
                  <c:pt idx="3">
                    <c:v>sc/60kg</c:v>
                  </c:pt>
                  <c:pt idx="4">
                    <c:v>sc/50kg</c:v>
                  </c:pt>
                  <c:pt idx="5">
                    <c:v>cab.</c:v>
                  </c:pt>
                  <c:pt idx="6">
                    <c:v>litro</c:v>
                  </c:pt>
                  <c:pt idx="7">
                    <c:v>sc/60kg</c:v>
                  </c:pt>
                  <c:pt idx="8">
                    <c:v>Kg</c:v>
                  </c:pt>
                  <c:pt idx="9">
                    <c:v>sc/60kg</c:v>
                  </c:pt>
                  <c:pt idx="10">
                    <c:v>cab.</c:v>
                  </c:pt>
                </c:lvl>
                <c:lvl>
                  <c:pt idx="0">
                    <c:v>Banana Maçã</c:v>
                  </c:pt>
                  <c:pt idx="1">
                    <c:v>Bezerro de Corte</c:v>
                  </c:pt>
                  <c:pt idx="2">
                    <c:v>Boi gordo à vista</c:v>
                  </c:pt>
                  <c:pt idx="3">
                    <c:v>Café  Robusta Benef.</c:v>
                  </c:pt>
                  <c:pt idx="4">
                    <c:v>Farinha de Mandioca</c:v>
                  </c:pt>
                  <c:pt idx="5">
                    <c:v>Galinha  Caipira</c:v>
                  </c:pt>
                  <c:pt idx="6">
                    <c:v>Leite "in-natura" - resfriado</c:v>
                  </c:pt>
                  <c:pt idx="7">
                    <c:v>Milho em grãos</c:v>
                  </c:pt>
                  <c:pt idx="8">
                    <c:v>Peixe tambaqui</c:v>
                  </c:pt>
                  <c:pt idx="9">
                    <c:v>Soja em grãos</c:v>
                  </c:pt>
                  <c:pt idx="10">
                    <c:v>Vaca leiteira</c:v>
                  </c:pt>
                </c:lvl>
              </c:multiLvlStrCache>
            </c:multiLvlStrRef>
          </c:cat>
          <c:val>
            <c:numRef>
              <c:f>GRÁFICO!$C$3:$C$13</c:f>
              <c:numCache>
                <c:formatCode>0.00</c:formatCode>
                <c:ptCount val="11"/>
                <c:pt idx="0">
                  <c:v>2.0699999999999998</c:v>
                </c:pt>
                <c:pt idx="1">
                  <c:v>1500.92</c:v>
                </c:pt>
                <c:pt idx="2" formatCode="#,##0.00">
                  <c:v>186.63</c:v>
                </c:pt>
                <c:pt idx="3" formatCode="#,##0.00">
                  <c:v>283.37866200223385</c:v>
                </c:pt>
                <c:pt idx="4" formatCode="#,##0.00">
                  <c:v>197.01704637260889</c:v>
                </c:pt>
                <c:pt idx="5" formatCode="#,##0.00">
                  <c:v>25.752682403689615</c:v>
                </c:pt>
                <c:pt idx="6" formatCode="#,##0.00">
                  <c:v>1.2666082298221724</c:v>
                </c:pt>
                <c:pt idx="7" formatCode="#,##0.00">
                  <c:v>46.494702679843307</c:v>
                </c:pt>
                <c:pt idx="8" formatCode="#,##0.00">
                  <c:v>9.2180553863630781</c:v>
                </c:pt>
                <c:pt idx="9" formatCode="#,##0.00">
                  <c:v>146.03812499999998</c:v>
                </c:pt>
                <c:pt idx="10" formatCode="#,##0.00">
                  <c:v>3410.54730586299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5-4252-A9F1-56495CF305FB}"/>
            </c:ext>
          </c:extLst>
        </c:ser>
        <c:ser>
          <c:idx val="1"/>
          <c:order val="1"/>
          <c:tx>
            <c:strRef>
              <c:f>GRÁFICO!$D$1:$D$2</c:f>
              <c:strCache>
                <c:ptCount val="2"/>
                <c:pt idx="0">
                  <c:v>PREÇO MÉDIO /ANUAL / 2020-2021</c:v>
                </c:pt>
                <c:pt idx="1">
                  <c:v>Média Anual    2021</c:v>
                </c:pt>
              </c:strCache>
            </c:strRef>
          </c:tx>
          <c:invertIfNegative val="0"/>
          <c:cat>
            <c:multiLvlStrRef>
              <c:f>GRÁFICO!$A$3:$B$13</c:f>
              <c:multiLvlStrCache>
                <c:ptCount val="11"/>
                <c:lvl>
                  <c:pt idx="0">
                    <c:v>Kg</c:v>
                  </c:pt>
                  <c:pt idx="1">
                    <c:v>cab.</c:v>
                  </c:pt>
                  <c:pt idx="2">
                    <c:v>@</c:v>
                  </c:pt>
                  <c:pt idx="3">
                    <c:v>sc/60kg</c:v>
                  </c:pt>
                  <c:pt idx="4">
                    <c:v>sc/50kg</c:v>
                  </c:pt>
                  <c:pt idx="5">
                    <c:v>cab.</c:v>
                  </c:pt>
                  <c:pt idx="6">
                    <c:v>litro</c:v>
                  </c:pt>
                  <c:pt idx="7">
                    <c:v>sc/60kg</c:v>
                  </c:pt>
                  <c:pt idx="8">
                    <c:v>Kg</c:v>
                  </c:pt>
                  <c:pt idx="9">
                    <c:v>sc/60kg</c:v>
                  </c:pt>
                  <c:pt idx="10">
                    <c:v>cab.</c:v>
                  </c:pt>
                </c:lvl>
                <c:lvl>
                  <c:pt idx="0">
                    <c:v>Banana Maçã</c:v>
                  </c:pt>
                  <c:pt idx="1">
                    <c:v>Bezerro de Corte</c:v>
                  </c:pt>
                  <c:pt idx="2">
                    <c:v>Boi gordo à vista</c:v>
                  </c:pt>
                  <c:pt idx="3">
                    <c:v>Café  Robusta Benef.</c:v>
                  </c:pt>
                  <c:pt idx="4">
                    <c:v>Farinha de Mandioca</c:v>
                  </c:pt>
                  <c:pt idx="5">
                    <c:v>Galinha  Caipira</c:v>
                  </c:pt>
                  <c:pt idx="6">
                    <c:v>Leite "in-natura" - resfriado</c:v>
                  </c:pt>
                  <c:pt idx="7">
                    <c:v>Milho em grãos</c:v>
                  </c:pt>
                  <c:pt idx="8">
                    <c:v>Peixe tambaqui</c:v>
                  </c:pt>
                  <c:pt idx="9">
                    <c:v>Soja em grãos</c:v>
                  </c:pt>
                  <c:pt idx="10">
                    <c:v>Vaca leiteira</c:v>
                  </c:pt>
                </c:lvl>
              </c:multiLvlStrCache>
            </c:multiLvlStrRef>
          </c:cat>
          <c:val>
            <c:numRef>
              <c:f>GRÁFICO!$D$3:$D$13</c:f>
              <c:numCache>
                <c:formatCode>0.00</c:formatCode>
                <c:ptCount val="11"/>
                <c:pt idx="0">
                  <c:v>2.2200000000000002</c:v>
                </c:pt>
                <c:pt idx="1">
                  <c:v>2497.9699999999998</c:v>
                </c:pt>
                <c:pt idx="2" formatCode="#,##0.00">
                  <c:v>275.25</c:v>
                </c:pt>
                <c:pt idx="3" formatCode="#,##0.00">
                  <c:v>481.87024633287155</c:v>
                </c:pt>
                <c:pt idx="4" formatCode="#,##0.00">
                  <c:v>208.30110216724486</c:v>
                </c:pt>
                <c:pt idx="5" formatCode="#,##0.00">
                  <c:v>32.490173508333228</c:v>
                </c:pt>
                <c:pt idx="6" formatCode="#,##0.00">
                  <c:v>1.5938369643339756</c:v>
                </c:pt>
                <c:pt idx="7" formatCode="#,##0.00">
                  <c:v>76.207882053421116</c:v>
                </c:pt>
                <c:pt idx="8" formatCode="#,##0.00">
                  <c:v>9.2180553863630781</c:v>
                </c:pt>
                <c:pt idx="9" formatCode="#,##0.00">
                  <c:v>146.03812499999998</c:v>
                </c:pt>
                <c:pt idx="10" formatCode="#,##0.00">
                  <c:v>5090.7112513770289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5-4252-A9F1-56495CF305FB}"/>
            </c:ext>
          </c:extLst>
        </c:ser>
        <c:ser>
          <c:idx val="2"/>
          <c:order val="2"/>
          <c:tx>
            <c:strRef>
              <c:f>GRÁFICO!$E$1:$E$2</c:f>
              <c:strCache>
                <c:ptCount val="2"/>
                <c:pt idx="0">
                  <c:v>PREÇO MÉDIO /ANUAL / 2020-2021</c:v>
                </c:pt>
                <c:pt idx="1">
                  <c:v>% Crescimento</c:v>
                </c:pt>
              </c:strCache>
            </c:strRef>
          </c:tx>
          <c:invertIfNegative val="0"/>
          <c:cat>
            <c:multiLvlStrRef>
              <c:f>GRÁFICO!$A$3:$B$13</c:f>
              <c:multiLvlStrCache>
                <c:ptCount val="11"/>
                <c:lvl>
                  <c:pt idx="0">
                    <c:v>Kg</c:v>
                  </c:pt>
                  <c:pt idx="1">
                    <c:v>cab.</c:v>
                  </c:pt>
                  <c:pt idx="2">
                    <c:v>@</c:v>
                  </c:pt>
                  <c:pt idx="3">
                    <c:v>sc/60kg</c:v>
                  </c:pt>
                  <c:pt idx="4">
                    <c:v>sc/50kg</c:v>
                  </c:pt>
                  <c:pt idx="5">
                    <c:v>cab.</c:v>
                  </c:pt>
                  <c:pt idx="6">
                    <c:v>litro</c:v>
                  </c:pt>
                  <c:pt idx="7">
                    <c:v>sc/60kg</c:v>
                  </c:pt>
                  <c:pt idx="8">
                    <c:v>Kg</c:v>
                  </c:pt>
                  <c:pt idx="9">
                    <c:v>sc/60kg</c:v>
                  </c:pt>
                  <c:pt idx="10">
                    <c:v>cab.</c:v>
                  </c:pt>
                </c:lvl>
                <c:lvl>
                  <c:pt idx="0">
                    <c:v>Banana Maçã</c:v>
                  </c:pt>
                  <c:pt idx="1">
                    <c:v>Bezerro de Corte</c:v>
                  </c:pt>
                  <c:pt idx="2">
                    <c:v>Boi gordo à vista</c:v>
                  </c:pt>
                  <c:pt idx="3">
                    <c:v>Café  Robusta Benef.</c:v>
                  </c:pt>
                  <c:pt idx="4">
                    <c:v>Farinha de Mandioca</c:v>
                  </c:pt>
                  <c:pt idx="5">
                    <c:v>Galinha  Caipira</c:v>
                  </c:pt>
                  <c:pt idx="6">
                    <c:v>Leite "in-natura" - resfriado</c:v>
                  </c:pt>
                  <c:pt idx="7">
                    <c:v>Milho em grãos</c:v>
                  </c:pt>
                  <c:pt idx="8">
                    <c:v>Peixe tambaqui</c:v>
                  </c:pt>
                  <c:pt idx="9">
                    <c:v>Soja em grãos</c:v>
                  </c:pt>
                  <c:pt idx="10">
                    <c:v>Vaca leiteira</c:v>
                  </c:pt>
                </c:lvl>
              </c:multiLvlStrCache>
            </c:multiLvlStrRef>
          </c:cat>
          <c:val>
            <c:numRef>
              <c:f>GRÁFICO!$E$3:$E$13</c:f>
              <c:numCache>
                <c:formatCode>0.00</c:formatCode>
                <c:ptCount val="11"/>
                <c:pt idx="0">
                  <c:v>7.2463768115942209</c:v>
                </c:pt>
                <c:pt idx="1">
                  <c:v>66.429256722543485</c:v>
                </c:pt>
                <c:pt idx="2" formatCode="#,##0.00">
                  <c:v>47.484327278572579</c:v>
                </c:pt>
                <c:pt idx="3" formatCode="#,##0.00">
                  <c:v>70.044647302722112</c:v>
                </c:pt>
                <c:pt idx="4" formatCode="#,##0.00">
                  <c:v>5.727451508584176</c:v>
                </c:pt>
                <c:pt idx="5" formatCode="#,##0.00">
                  <c:v>26.162288646398739</c:v>
                </c:pt>
                <c:pt idx="6" formatCode="#,##0.00">
                  <c:v>25.835039344229198</c:v>
                </c:pt>
                <c:pt idx="7" formatCode="#,##0.00">
                  <c:v>63.90659077482232</c:v>
                </c:pt>
                <c:pt idx="8" formatCode="#,##0.00">
                  <c:v>0</c:v>
                </c:pt>
                <c:pt idx="9" formatCode="#,##0.00">
                  <c:v>0</c:v>
                </c:pt>
                <c:pt idx="10" formatCode="#,##0.00">
                  <c:v>49.263763109976786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55-4252-A9F1-56495CF30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125632"/>
        <c:axId val="199127424"/>
        <c:axId val="0"/>
      </c:bar3DChart>
      <c:catAx>
        <c:axId val="19912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BR"/>
          </a:p>
        </c:txPr>
        <c:crossAx val="199127424"/>
        <c:crosses val="autoZero"/>
        <c:auto val="1"/>
        <c:lblAlgn val="ctr"/>
        <c:lblOffset val="100"/>
        <c:noMultiLvlLbl val="0"/>
      </c:catAx>
      <c:valAx>
        <c:axId val="199127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9125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47625</xdr:rowOff>
    </xdr:from>
    <xdr:ext cx="1095375" cy="5238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47625</xdr:rowOff>
    </xdr:from>
    <xdr:ext cx="1057275" cy="52387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1925" cy="16192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33475" cy="5143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43000" cy="5143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43000" cy="5143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43000" cy="514350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43000" cy="514350"/>
    <xdr:pic>
      <xdr:nvPicPr>
        <xdr:cNvPr id="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43000" cy="514350"/>
    <xdr:pic>
      <xdr:nvPicPr>
        <xdr:cNvPr id="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43000" cy="514350"/>
    <xdr:pic>
      <xdr:nvPicPr>
        <xdr:cNvPr id="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43000" cy="514350"/>
    <xdr:pic>
      <xdr:nvPicPr>
        <xdr:cNvPr id="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43000" cy="514350"/>
    <xdr:pic>
      <xdr:nvPicPr>
        <xdr:cNvPr id="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33475" cy="5143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6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7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8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1152525</xdr:colOff>
      <xdr:row>0</xdr:row>
      <xdr:rowOff>152400</xdr:rowOff>
    </xdr:from>
    <xdr:ext cx="4391025" cy="180975"/>
    <xdr:sp macro="" textlink="">
      <xdr:nvSpPr>
        <xdr:cNvPr id="3" name="Shape 3"/>
        <xdr:cNvSpPr txBox="1"/>
      </xdr:nvSpPr>
      <xdr:spPr>
        <a:xfrm>
          <a:off x="3155250" y="3694275"/>
          <a:ext cx="4381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8000"/>
              </a:solidFill>
              <a:latin typeface="Arial"/>
              <a:ea typeface="Arial"/>
              <a:cs typeface="Arial"/>
              <a:sym typeface="Arial"/>
            </a:rPr>
            <a:t>       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8000"/>
              </a:solidFill>
              <a:latin typeface="Arial"/>
              <a:ea typeface="Arial"/>
              <a:cs typeface="Arial"/>
              <a:sym typeface="Arial"/>
            </a:rPr>
            <a:t>ASSOCIAÇÃO DE ASSISTÊNCIA TÉCNICA E EXTENSÃO  RURAL DO ESTADO DE RONDÔNIA</a:t>
          </a:r>
          <a:endParaRPr sz="1400"/>
        </a:p>
      </xdr:txBody>
    </xdr:sp>
    <xdr:clientData fLocksWithSheet="0"/>
  </xdr:oneCellAnchor>
  <xdr:oneCellAnchor>
    <xdr:from>
      <xdr:col>2</xdr:col>
      <xdr:colOff>371475</xdr:colOff>
      <xdr:row>2</xdr:row>
      <xdr:rowOff>0</xdr:rowOff>
    </xdr:from>
    <xdr:ext cx="3600450" cy="390525"/>
    <xdr:sp macro="" textlink="">
      <xdr:nvSpPr>
        <xdr:cNvPr id="4" name="Shape 4"/>
        <xdr:cNvSpPr/>
      </xdr:nvSpPr>
      <xdr:spPr>
        <a:xfrm>
          <a:off x="3550538" y="3594263"/>
          <a:ext cx="3590925" cy="371475"/>
        </a:xfrm>
        <a:prstGeom prst="rect">
          <a:avLst/>
        </a:prstGeom>
      </xdr:spPr>
      <xdr:txBody>
        <a:bodyPr>
          <a:prstTxWarp prst="textPlain">
            <a:avLst/>
          </a:prstTxWarp>
        </a:bodyPr>
        <a:lstStyle/>
        <a:p>
          <a:pPr lvl="0" algn="ctr"/>
          <a:r>
            <a:rPr b="0" i="0">
              <a:ln w="12700" cap="flat" cmpd="sng">
                <a:solidFill>
                  <a:srgbClr val="000000"/>
                </a:solidFill>
                <a:prstDash val="solid"/>
                <a:round/>
                <a:headEnd type="none" w="sm" len="sm"/>
                <a:tailEnd type="none" w="sm" len="sm"/>
              </a:ln>
              <a:gradFill>
                <a:gsLst>
                  <a:gs pos="0">
                    <a:srgbClr val="008000"/>
                  </a:gs>
                  <a:gs pos="100000">
                    <a:srgbClr val="CCFFCC"/>
                  </a:gs>
                </a:gsLst>
                <a:lin ang="5400000" scaled="0"/>
              </a:gradFill>
              <a:latin typeface="Arial Black"/>
            </a:rPr>
            <a:t>Média Mensal de Preços</a:t>
          </a:r>
        </a:p>
      </xdr:txBody>
    </xdr:sp>
    <xdr:clientData fLocksWithSheet="0"/>
  </xdr:oneCellAnchor>
  <xdr:oneCellAnchor>
    <xdr:from>
      <xdr:col>0</xdr:col>
      <xdr:colOff>180975</xdr:colOff>
      <xdr:row>2</xdr:row>
      <xdr:rowOff>142875</xdr:rowOff>
    </xdr:from>
    <xdr:ext cx="104775" cy="219075"/>
    <xdr:sp macro="" textlink="">
      <xdr:nvSpPr>
        <xdr:cNvPr id="5" name="Shape 5"/>
        <xdr:cNvSpPr txBox="1"/>
      </xdr:nvSpPr>
      <xdr:spPr>
        <a:xfrm>
          <a:off x="5293613" y="3675225"/>
          <a:ext cx="10477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47625</xdr:rowOff>
    </xdr:from>
    <xdr:ext cx="6257925" cy="361950"/>
    <xdr:sp macro="" textlink="">
      <xdr:nvSpPr>
        <xdr:cNvPr id="6" name="Shape 6"/>
        <xdr:cNvSpPr txBox="1"/>
      </xdr:nvSpPr>
      <xdr:spPr>
        <a:xfrm>
          <a:off x="2217038" y="3599025"/>
          <a:ext cx="6257925" cy="3619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       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ASSOCIAÇÃO DE ASSISTÊNCIA TÉCNICA E EXTENSÃO  RURAL DO ESTADO DE RONDÔNIA</a:t>
          </a:r>
          <a:endParaRPr sz="1400"/>
        </a:p>
      </xdr:txBody>
    </xdr:sp>
    <xdr:clientData fLocksWithSheet="0"/>
  </xdr:oneCellAnchor>
  <xdr:oneCellAnchor>
    <xdr:from>
      <xdr:col>0</xdr:col>
      <xdr:colOff>419100</xdr:colOff>
      <xdr:row>0</xdr:row>
      <xdr:rowOff>114300</xdr:rowOff>
    </xdr:from>
    <xdr:ext cx="1085850" cy="504825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1504950</xdr:colOff>
      <xdr:row>1</xdr:row>
      <xdr:rowOff>0</xdr:rowOff>
    </xdr:from>
    <xdr:ext cx="6267450" cy="333375"/>
    <xdr:sp macro="" textlink="">
      <xdr:nvSpPr>
        <xdr:cNvPr id="7" name="Shape 7"/>
        <xdr:cNvSpPr txBox="1"/>
      </xdr:nvSpPr>
      <xdr:spPr>
        <a:xfrm>
          <a:off x="2217038" y="3613313"/>
          <a:ext cx="625792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8000"/>
              </a:solidFill>
              <a:latin typeface="Arial"/>
              <a:ea typeface="Arial"/>
              <a:cs typeface="Arial"/>
              <a:sym typeface="Arial"/>
            </a:rPr>
            <a:t>       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8000"/>
              </a:solidFill>
              <a:latin typeface="Arial"/>
              <a:ea typeface="Arial"/>
              <a:cs typeface="Arial"/>
              <a:sym typeface="Arial"/>
            </a:rPr>
            <a:t>ASSOCIAÇÃO DE ASSISTÊNCIA TÉCNICA E EXTENSÃO  RURAL DO ESTADO DE RONDÔNIA</a:t>
          </a:r>
          <a:endParaRPr sz="1400"/>
        </a:p>
      </xdr:txBody>
    </xdr:sp>
    <xdr:clientData fLocksWithSheet="0"/>
  </xdr:oneCellAnchor>
  <xdr:oneCellAnchor>
    <xdr:from>
      <xdr:col>2</xdr:col>
      <xdr:colOff>371475</xdr:colOff>
      <xdr:row>3</xdr:row>
      <xdr:rowOff>0</xdr:rowOff>
    </xdr:from>
    <xdr:ext cx="4695825" cy="390525"/>
    <xdr:sp macro="" textlink="">
      <xdr:nvSpPr>
        <xdr:cNvPr id="8" name="Shape 8"/>
        <xdr:cNvSpPr/>
      </xdr:nvSpPr>
      <xdr:spPr>
        <a:xfrm>
          <a:off x="3002850" y="3594263"/>
          <a:ext cx="4686300" cy="371475"/>
        </a:xfrm>
        <a:prstGeom prst="rect">
          <a:avLst/>
        </a:prstGeom>
      </xdr:spPr>
      <xdr:txBody>
        <a:bodyPr>
          <a:prstTxWarp prst="textPlain">
            <a:avLst/>
          </a:prstTxWarp>
        </a:bodyPr>
        <a:lstStyle/>
        <a:p>
          <a:pPr lvl="0" algn="ctr"/>
          <a:r>
            <a:rPr b="0" i="0">
              <a:ln w="12700" cap="flat" cmpd="sng">
                <a:solidFill>
                  <a:srgbClr val="000000"/>
                </a:solidFill>
                <a:prstDash val="solid"/>
                <a:round/>
                <a:headEnd type="none" w="sm" len="sm"/>
                <a:tailEnd type="none" w="sm" len="sm"/>
              </a:ln>
              <a:gradFill>
                <a:gsLst>
                  <a:gs pos="0">
                    <a:srgbClr val="008000"/>
                  </a:gs>
                  <a:gs pos="100000">
                    <a:srgbClr val="CCFFCC"/>
                  </a:gs>
                </a:gsLst>
                <a:lin ang="5400000" scaled="0"/>
              </a:gradFill>
              <a:latin typeface="Arial Black"/>
            </a:rPr>
            <a:t>Média Mensal de Preços</a:t>
          </a:r>
        </a:p>
      </xdr:txBody>
    </xdr:sp>
    <xdr:clientData fLocksWithSheet="0"/>
  </xdr:oneCellAnchor>
  <xdr:oneCellAnchor>
    <xdr:from>
      <xdr:col>0</xdr:col>
      <xdr:colOff>180975</xdr:colOff>
      <xdr:row>3</xdr:row>
      <xdr:rowOff>142875</xdr:rowOff>
    </xdr:from>
    <xdr:ext cx="104775" cy="219075"/>
    <xdr:sp macro="" textlink="">
      <xdr:nvSpPr>
        <xdr:cNvPr id="5" name="Shape 5"/>
        <xdr:cNvSpPr txBox="1"/>
      </xdr:nvSpPr>
      <xdr:spPr>
        <a:xfrm>
          <a:off x="5293613" y="3675225"/>
          <a:ext cx="10477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171449</xdr:colOff>
      <xdr:row>1</xdr:row>
      <xdr:rowOff>123825</xdr:rowOff>
    </xdr:from>
    <xdr:ext cx="1038225" cy="457200"/>
    <xdr:pic>
      <xdr:nvPicPr>
        <xdr:cNvPr id="2" name="image5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49" y="285750"/>
          <a:ext cx="1038225" cy="45720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190500</xdr:colOff>
      <xdr:row>0</xdr:row>
      <xdr:rowOff>57150</xdr:rowOff>
    </xdr:from>
    <xdr:ext cx="5991225" cy="581025"/>
    <xdr:sp macro="" textlink="">
      <xdr:nvSpPr>
        <xdr:cNvPr id="9" name="Shape 9"/>
        <xdr:cNvSpPr txBox="1"/>
      </xdr:nvSpPr>
      <xdr:spPr>
        <a:xfrm>
          <a:off x="2355150" y="3489488"/>
          <a:ext cx="5981700" cy="5810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ctr" anchorCtr="0">
          <a:noAutofit/>
        </a:bodyPr>
        <a:lstStyle/>
        <a:p>
          <a:pPr marL="0" lvl="0" indent="0" algn="ctr" rtl="0">
            <a:lnSpc>
              <a:spcPct val="128571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700" b="0" i="0" u="none" strike="noStrike">
              <a:solidFill>
                <a:srgbClr val="008000"/>
              </a:solidFill>
              <a:latin typeface="Arial Black"/>
              <a:ea typeface="Arial Black"/>
              <a:cs typeface="Arial Black"/>
              <a:sym typeface="Arial Black"/>
            </a:rPr>
            <a:t>EMPRESA DE ASSISTÊNCIA TÉCNICA  E EXTENSÃO RURAL DO ESTADO DE RONDÔNIA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0</xdr:row>
      <xdr:rowOff>123825</xdr:rowOff>
    </xdr:from>
    <xdr:ext cx="990600" cy="466725"/>
    <xdr:pic>
      <xdr:nvPicPr>
        <xdr:cNvPr id="2" name="image6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123825"/>
          <a:ext cx="990600" cy="466725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0</xdr:row>
      <xdr:rowOff>57150</xdr:rowOff>
    </xdr:from>
    <xdr:ext cx="6029325" cy="581025"/>
    <xdr:sp macro="" textlink="">
      <xdr:nvSpPr>
        <xdr:cNvPr id="10" name="Shape 10"/>
        <xdr:cNvSpPr txBox="1"/>
      </xdr:nvSpPr>
      <xdr:spPr>
        <a:xfrm>
          <a:off x="2336100" y="3489488"/>
          <a:ext cx="6019800" cy="5810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ctr" anchorCtr="0">
          <a:noAutofit/>
        </a:bodyPr>
        <a:lstStyle/>
        <a:p>
          <a:pPr marL="0" lvl="0" indent="0" algn="ctr" rtl="0">
            <a:lnSpc>
              <a:spcPct val="128571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700" b="0" i="0" u="none" strike="noStrike">
              <a:solidFill>
                <a:srgbClr val="008000"/>
              </a:solidFill>
              <a:latin typeface="Arial Black"/>
              <a:ea typeface="Arial Black"/>
              <a:cs typeface="Arial Black"/>
              <a:sym typeface="Arial Black"/>
            </a:rPr>
            <a:t>EMPRESA  ESTADUAL DE ASSISTÊNCIA TÉCNICA  E EXTENSÃO RURAL DO ESTADO DE RONDÔNIA</a:t>
          </a:r>
          <a:endParaRPr sz="1400"/>
        </a:p>
      </xdr:txBody>
    </xdr:sp>
    <xdr:clientData fLocksWithSheet="0"/>
  </xdr:oneCellAnchor>
  <xdr:oneCellAnchor>
    <xdr:from>
      <xdr:col>0</xdr:col>
      <xdr:colOff>361950</xdr:colOff>
      <xdr:row>0</xdr:row>
      <xdr:rowOff>123825</xdr:rowOff>
    </xdr:from>
    <xdr:ext cx="619125" cy="466725"/>
    <xdr:pic>
      <xdr:nvPicPr>
        <xdr:cNvPr id="2" name="image7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0</xdr:row>
      <xdr:rowOff>57150</xdr:rowOff>
    </xdr:from>
    <xdr:ext cx="6210300" cy="581025"/>
    <xdr:sp macro="" textlink="">
      <xdr:nvSpPr>
        <xdr:cNvPr id="11" name="Shape 11"/>
        <xdr:cNvSpPr txBox="1"/>
      </xdr:nvSpPr>
      <xdr:spPr>
        <a:xfrm>
          <a:off x="2245613" y="3489488"/>
          <a:ext cx="6200775" cy="5810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ctr" anchorCtr="0">
          <a:noAutofit/>
        </a:bodyPr>
        <a:lstStyle/>
        <a:p>
          <a:pPr marL="0" lvl="0" indent="0" algn="ctr" rtl="0">
            <a:lnSpc>
              <a:spcPct val="128571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700" b="0" i="0" u="none" strike="noStrike">
              <a:solidFill>
                <a:srgbClr val="008000"/>
              </a:solidFill>
              <a:latin typeface="Arial Black"/>
              <a:ea typeface="Arial Black"/>
              <a:cs typeface="Arial Black"/>
              <a:sym typeface="Arial Black"/>
            </a:rPr>
            <a:t>ENTIDADE AUTÁRQUICA DE ASSISTÊNCIA TÉCNICA  E EXTENSÃO RURAL DO ESTADO DE RONDÔNIA</a:t>
          </a:r>
          <a:endParaRPr sz="1400"/>
        </a:p>
      </xdr:txBody>
    </xdr:sp>
    <xdr:clientData fLocksWithSheet="0"/>
  </xdr:oneCellAnchor>
  <xdr:oneCellAnchor>
    <xdr:from>
      <xdr:col>0</xdr:col>
      <xdr:colOff>200025</xdr:colOff>
      <xdr:row>0</xdr:row>
      <xdr:rowOff>123825</xdr:rowOff>
    </xdr:from>
    <xdr:ext cx="933450" cy="466725"/>
    <xdr:pic>
      <xdr:nvPicPr>
        <xdr:cNvPr id="2" name="image8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0</xdr:row>
      <xdr:rowOff>57150</xdr:rowOff>
    </xdr:from>
    <xdr:ext cx="5953125" cy="581025"/>
    <xdr:sp macro="" textlink="">
      <xdr:nvSpPr>
        <xdr:cNvPr id="12" name="Shape 12"/>
        <xdr:cNvSpPr txBox="1"/>
      </xdr:nvSpPr>
      <xdr:spPr>
        <a:xfrm>
          <a:off x="2374200" y="3489488"/>
          <a:ext cx="5943600" cy="5810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ctr" anchorCtr="0">
          <a:noAutofit/>
        </a:bodyPr>
        <a:lstStyle/>
        <a:p>
          <a:pPr marL="0" lvl="0" indent="0" algn="ctr" rtl="0">
            <a:lnSpc>
              <a:spcPct val="128571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>
              <a:solidFill>
                <a:srgbClr val="008000"/>
              </a:solidFill>
              <a:latin typeface="Baskerville Old Face" panose="02020602080505020303" pitchFamily="18" charset="0"/>
              <a:ea typeface="Arial Black"/>
              <a:cs typeface="Arial Black"/>
              <a:sym typeface="Arial Black"/>
            </a:rPr>
            <a:t>ENTIDADE AUTÁRQUICA DE ASSISTÊNCIA TÉCNICA  E EXTENSÃO RURAL DO ESTADO DE RONDÔNIA</a:t>
          </a:r>
          <a:endParaRPr sz="1200">
            <a:latin typeface="Baskerville Old Face" panose="02020602080505020303" pitchFamily="18" charset="0"/>
          </a:endParaRPr>
        </a:p>
      </xdr:txBody>
    </xdr:sp>
    <xdr:clientData fLocksWithSheet="0"/>
  </xdr:oneCellAnchor>
  <xdr:oneCellAnchor>
    <xdr:from>
      <xdr:col>0</xdr:col>
      <xdr:colOff>361950</xdr:colOff>
      <xdr:row>0</xdr:row>
      <xdr:rowOff>123825</xdr:rowOff>
    </xdr:from>
    <xdr:ext cx="933450" cy="466725"/>
    <xdr:pic>
      <xdr:nvPicPr>
        <xdr:cNvPr id="2" name="image7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123825"/>
          <a:ext cx="933450" cy="4667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57150</xdr:rowOff>
    </xdr:from>
    <xdr:ext cx="1143000" cy="4572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0</xdr:row>
      <xdr:rowOff>57150</xdr:rowOff>
    </xdr:from>
    <xdr:ext cx="1095375" cy="4572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0</xdr:row>
      <xdr:rowOff>57150</xdr:rowOff>
    </xdr:from>
    <xdr:ext cx="5953125" cy="581025"/>
    <xdr:sp macro="" textlink="">
      <xdr:nvSpPr>
        <xdr:cNvPr id="13" name="Shape 13"/>
        <xdr:cNvSpPr txBox="1"/>
      </xdr:nvSpPr>
      <xdr:spPr>
        <a:xfrm>
          <a:off x="2374200" y="3489488"/>
          <a:ext cx="5943600" cy="5810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ctr" anchorCtr="0">
          <a:noAutofit/>
        </a:bodyPr>
        <a:lstStyle/>
        <a:p>
          <a:pPr marL="0" lvl="0" indent="0" algn="ctr" rtl="0">
            <a:lnSpc>
              <a:spcPct val="128571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700" b="0" i="0" u="none" strike="noStrike">
              <a:solidFill>
                <a:srgbClr val="008000"/>
              </a:solidFill>
              <a:latin typeface="Arial Black"/>
              <a:ea typeface="Arial Black"/>
              <a:cs typeface="Arial Black"/>
              <a:sym typeface="Arial Black"/>
            </a:rPr>
            <a:t>ENTIDADE AUTÁRQUICA DE ASSISTÊNCIA TÉCNICA  E EXTENSÃO RURAL DO ESTADO DE RONDÔNIA</a:t>
          </a:r>
          <a:endParaRPr sz="1400"/>
        </a:p>
      </xdr:txBody>
    </xdr:sp>
    <xdr:clientData fLocksWithSheet="0"/>
  </xdr:oneCellAnchor>
  <xdr:oneCellAnchor>
    <xdr:from>
      <xdr:col>0</xdr:col>
      <xdr:colOff>361950</xdr:colOff>
      <xdr:row>0</xdr:row>
      <xdr:rowOff>123825</xdr:rowOff>
    </xdr:from>
    <xdr:ext cx="1076325" cy="466725"/>
    <xdr:pic>
      <xdr:nvPicPr>
        <xdr:cNvPr id="2" name="image7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123825"/>
          <a:ext cx="1076325" cy="46672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0</xdr:row>
      <xdr:rowOff>0</xdr:rowOff>
    </xdr:from>
    <xdr:ext cx="5953125" cy="581025"/>
    <xdr:sp macro="" textlink="">
      <xdr:nvSpPr>
        <xdr:cNvPr id="2" name="Shape 13"/>
        <xdr:cNvSpPr txBox="1"/>
      </xdr:nvSpPr>
      <xdr:spPr>
        <a:xfrm>
          <a:off x="2524125" y="0"/>
          <a:ext cx="5953125" cy="5810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ctr" anchorCtr="0">
          <a:noAutofit/>
        </a:bodyPr>
        <a:lstStyle/>
        <a:p>
          <a:pPr marL="0" lvl="0" indent="0" algn="ctr" rtl="0">
            <a:lnSpc>
              <a:spcPct val="128571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8000"/>
              </a:solidFill>
              <a:latin typeface="Baskerville Old Face" panose="02020602080505020303" pitchFamily="18" charset="0"/>
              <a:ea typeface="Arial Black"/>
              <a:cs typeface="Arial Black"/>
              <a:sym typeface="Arial Black"/>
            </a:rPr>
            <a:t>ENTIDADE AUTÁRQUICA DE ASSISTÊNCIA TÉCNICA  E EXTENSÃO RURAL DO ESTADO DE RONDÔNIA</a:t>
          </a:r>
          <a:endParaRPr sz="1100" b="1">
            <a:latin typeface="Baskerville Old Face" panose="02020602080505020303" pitchFamily="18" charset="0"/>
          </a:endParaRPr>
        </a:p>
      </xdr:txBody>
    </xdr:sp>
    <xdr:clientData fLocksWithSheet="0"/>
  </xdr:oneCellAnchor>
  <xdr:oneCellAnchor>
    <xdr:from>
      <xdr:col>0</xdr:col>
      <xdr:colOff>361951</xdr:colOff>
      <xdr:row>0</xdr:row>
      <xdr:rowOff>142874</xdr:rowOff>
    </xdr:from>
    <xdr:ext cx="1352550" cy="447676"/>
    <xdr:pic>
      <xdr:nvPicPr>
        <xdr:cNvPr id="3" name="image7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1" y="142874"/>
          <a:ext cx="1352550" cy="447676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0</xdr:row>
      <xdr:rowOff>0</xdr:rowOff>
    </xdr:from>
    <xdr:ext cx="5953125" cy="581025"/>
    <xdr:sp macro="" textlink="">
      <xdr:nvSpPr>
        <xdr:cNvPr id="2" name="Shape 13"/>
        <xdr:cNvSpPr txBox="1"/>
      </xdr:nvSpPr>
      <xdr:spPr>
        <a:xfrm>
          <a:off x="2524125" y="0"/>
          <a:ext cx="5953125" cy="5810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ctr" anchorCtr="0">
          <a:noAutofit/>
        </a:bodyPr>
        <a:lstStyle/>
        <a:p>
          <a:pPr marL="0" lvl="0" indent="0" algn="ctr" rtl="0">
            <a:lnSpc>
              <a:spcPct val="128571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8000"/>
              </a:solidFill>
              <a:latin typeface="Baskerville Old Face" panose="02020602080505020303" pitchFamily="18" charset="0"/>
              <a:ea typeface="Arial Black"/>
              <a:cs typeface="Arial Black"/>
              <a:sym typeface="Arial Black"/>
            </a:rPr>
            <a:t>ENTIDADE AUTÁRQUICA DE ASSISTÊNCIA TÉCNICA  E EXTENSÃO RURAL DO ESTADO DE RONDÔNIA</a:t>
          </a:r>
          <a:endParaRPr sz="1100" b="1">
            <a:latin typeface="Baskerville Old Face" panose="02020602080505020303" pitchFamily="18" charset="0"/>
          </a:endParaRPr>
        </a:p>
      </xdr:txBody>
    </xdr:sp>
    <xdr:clientData fLocksWithSheet="0"/>
  </xdr:oneCellAnchor>
  <xdr:oneCellAnchor>
    <xdr:from>
      <xdr:col>0</xdr:col>
      <xdr:colOff>361951</xdr:colOff>
      <xdr:row>0</xdr:row>
      <xdr:rowOff>142874</xdr:rowOff>
    </xdr:from>
    <xdr:ext cx="1352550" cy="447676"/>
    <xdr:pic>
      <xdr:nvPicPr>
        <xdr:cNvPr id="3" name="image7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1" y="142874"/>
          <a:ext cx="1352550" cy="447676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0</xdr:row>
      <xdr:rowOff>0</xdr:rowOff>
    </xdr:from>
    <xdr:ext cx="5953125" cy="581025"/>
    <xdr:sp macro="" textlink="">
      <xdr:nvSpPr>
        <xdr:cNvPr id="2" name="Shape 13"/>
        <xdr:cNvSpPr txBox="1"/>
      </xdr:nvSpPr>
      <xdr:spPr>
        <a:xfrm>
          <a:off x="2524125" y="0"/>
          <a:ext cx="5953125" cy="58102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ctr" anchorCtr="0">
          <a:noAutofit/>
        </a:bodyPr>
        <a:lstStyle/>
        <a:p>
          <a:pPr marL="0" lvl="0" indent="0" algn="ctr" rtl="0">
            <a:lnSpc>
              <a:spcPct val="128571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8000"/>
              </a:solidFill>
              <a:latin typeface="Baskerville Old Face" panose="02020602080505020303" pitchFamily="18" charset="0"/>
              <a:ea typeface="Arial Black"/>
              <a:cs typeface="Arial Black"/>
              <a:sym typeface="Arial Black"/>
            </a:rPr>
            <a:t>ENTIDADE AUTÁRQUICA DE ASSISTÊNCIA TÉCNICA  E EXTENSÃO RURAL DO ESTADO DE RONDÔNIA</a:t>
          </a:r>
          <a:endParaRPr sz="1100" b="1">
            <a:latin typeface="Baskerville Old Face" panose="02020602080505020303" pitchFamily="18" charset="0"/>
          </a:endParaRPr>
        </a:p>
      </xdr:txBody>
    </xdr:sp>
    <xdr:clientData fLocksWithSheet="0"/>
  </xdr:oneCellAnchor>
  <xdr:oneCellAnchor>
    <xdr:from>
      <xdr:col>0</xdr:col>
      <xdr:colOff>361951</xdr:colOff>
      <xdr:row>0</xdr:row>
      <xdr:rowOff>142874</xdr:rowOff>
    </xdr:from>
    <xdr:ext cx="1352550" cy="447676"/>
    <xdr:pic>
      <xdr:nvPicPr>
        <xdr:cNvPr id="3" name="image7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1" y="142874"/>
          <a:ext cx="1352550" cy="447676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33475" cy="5143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143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6</xdr:row>
      <xdr:rowOff>38100</xdr:rowOff>
    </xdr:from>
    <xdr:ext cx="6267450" cy="3038475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104775</xdr:colOff>
      <xdr:row>25</xdr:row>
      <xdr:rowOff>152400</xdr:rowOff>
    </xdr:from>
    <xdr:ext cx="6267450" cy="3219450"/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1162050</xdr:colOff>
      <xdr:row>0</xdr:row>
      <xdr:rowOff>76200</xdr:rowOff>
    </xdr:from>
    <xdr:ext cx="6257925" cy="2838450"/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32844</xdr:colOff>
      <xdr:row>13</xdr:row>
      <xdr:rowOff>73572</xdr:rowOff>
    </xdr:from>
    <xdr:to>
      <xdr:col>5</xdr:col>
      <xdr:colOff>13138</xdr:colOff>
      <xdr:row>32</xdr:row>
      <xdr:rowOff>131378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66675</xdr:rowOff>
    </xdr:from>
    <xdr:ext cx="1152525" cy="4572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0</xdr:row>
      <xdr:rowOff>66675</xdr:rowOff>
    </xdr:from>
    <xdr:ext cx="1104900" cy="4572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66675</xdr:rowOff>
    </xdr:from>
    <xdr:ext cx="1152525" cy="4286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0</xdr:row>
      <xdr:rowOff>66675</xdr:rowOff>
    </xdr:from>
    <xdr:ext cx="1104900" cy="4286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33475" cy="5238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04900" cy="5238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81100" cy="5238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33475" cy="5238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43000" cy="5143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9525</xdr:rowOff>
    </xdr:from>
    <xdr:ext cx="1143000" cy="5143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43000" cy="5143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9525</xdr:rowOff>
    </xdr:from>
    <xdr:ext cx="1143000" cy="5143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A8:N35" headerRowDxfId="16" dataDxfId="15" totalsRowDxfId="14">
  <tableColumns count="14">
    <tableColumn id="1" name="PRINC. PRODUTOS" dataDxfId="13"/>
    <tableColumn id="2" name="UNID." dataDxfId="12"/>
    <tableColumn id="3" name="JANEIRO" dataDxfId="11"/>
    <tableColumn id="4" name="FEVEREIRO" dataDxfId="10"/>
    <tableColumn id="5" name="MARÇO" dataDxfId="9"/>
    <tableColumn id="6" name="ABRIL" dataDxfId="8"/>
    <tableColumn id="7" name="MAIO" dataDxfId="7"/>
    <tableColumn id="8" name="JUNHO" dataDxfId="6"/>
    <tableColumn id="9" name="JULHO" dataDxfId="5"/>
    <tableColumn id="10" name="AGOSTO" dataDxfId="4"/>
    <tableColumn id="11" name="SETEMBRO." dataDxfId="3"/>
    <tableColumn id="12" name="OUTUBRO" dataDxfId="2"/>
    <tableColumn id="13" name="NOVEMBRO." dataDxfId="1"/>
    <tableColumn id="14" name="DEZEMBRO." dataDxfId="0"/>
  </tableColumns>
  <tableStyleInfo name="1993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topLeftCell="A13" workbookViewId="0">
      <selection activeCell="A8" sqref="A8"/>
    </sheetView>
  </sheetViews>
  <sheetFormatPr defaultColWidth="14.42578125" defaultRowHeight="15" customHeight="1"/>
  <cols>
    <col min="1" max="1" width="23.28515625" style="60" customWidth="1"/>
    <col min="2" max="2" width="10.28515625" style="60" customWidth="1"/>
    <col min="3" max="3" width="15.42578125" style="60" customWidth="1"/>
    <col min="4" max="4" width="14.140625" style="60" customWidth="1"/>
    <col min="5" max="5" width="15.42578125" style="60" customWidth="1"/>
    <col min="6" max="6" width="17.42578125" style="60" customWidth="1"/>
    <col min="7" max="7" width="16.140625" style="60" customWidth="1"/>
    <col min="8" max="8" width="18.28515625" style="60" customWidth="1"/>
    <col min="9" max="9" width="19" style="60" customWidth="1"/>
    <col min="10" max="10" width="16.7109375" style="60" customWidth="1"/>
    <col min="11" max="11" width="15.42578125" style="60" customWidth="1"/>
    <col min="12" max="12" width="17.7109375" style="60" customWidth="1"/>
    <col min="13" max="13" width="16.28515625" style="60" customWidth="1"/>
    <col min="14" max="14" width="15.42578125" style="60" customWidth="1"/>
    <col min="15" max="15" width="15.85546875" style="60" customWidth="1"/>
    <col min="16" max="16384" width="14.42578125" style="60"/>
  </cols>
  <sheetData>
    <row r="1" spans="1:15" ht="16.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</row>
    <row r="2" spans="1:15" ht="12" customHeight="1">
      <c r="A2" s="133"/>
      <c r="B2" s="134" t="s">
        <v>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</row>
    <row r="3" spans="1:15" ht="18" customHeight="1">
      <c r="A3" s="133"/>
      <c r="B3" s="134" t="s">
        <v>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</row>
    <row r="4" spans="1:15" ht="12.75" customHeight="1">
      <c r="A4" s="134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5" ht="12.75" customHeight="1">
      <c r="A5" s="135" t="s">
        <v>3</v>
      </c>
      <c r="B5" s="133"/>
      <c r="C5" s="133"/>
      <c r="D5" s="136" t="s">
        <v>4</v>
      </c>
      <c r="E5" s="133"/>
      <c r="F5" s="136" t="s">
        <v>5</v>
      </c>
      <c r="G5" s="133"/>
      <c r="H5" s="133"/>
      <c r="I5" s="133"/>
      <c r="J5" s="133"/>
      <c r="K5" s="133"/>
      <c r="L5" s="133"/>
      <c r="M5" s="133"/>
      <c r="N5" s="133"/>
      <c r="O5" s="133"/>
    </row>
    <row r="6" spans="1:15" ht="16.5" customHeight="1">
      <c r="A6" s="134" t="s">
        <v>15</v>
      </c>
      <c r="B6" s="133"/>
      <c r="C6" s="134" t="s">
        <v>16</v>
      </c>
      <c r="D6" s="133"/>
      <c r="E6" s="133"/>
      <c r="F6" s="133"/>
      <c r="G6" s="134"/>
      <c r="H6" s="133"/>
      <c r="I6" s="133"/>
      <c r="J6" s="133"/>
      <c r="K6" s="136" t="s">
        <v>8</v>
      </c>
      <c r="L6" s="133"/>
      <c r="M6" s="133"/>
      <c r="N6" s="133"/>
      <c r="O6" s="136"/>
    </row>
    <row r="7" spans="1:15" ht="18" customHeight="1">
      <c r="A7" s="137" t="s">
        <v>9</v>
      </c>
      <c r="B7" s="138"/>
      <c r="C7" s="139"/>
      <c r="D7" s="140"/>
      <c r="E7" s="138"/>
      <c r="F7" s="138"/>
      <c r="G7" s="141" t="s">
        <v>29</v>
      </c>
      <c r="H7" s="140"/>
      <c r="I7" s="140"/>
      <c r="J7" s="138"/>
      <c r="K7" s="142"/>
      <c r="L7" s="138"/>
      <c r="M7" s="138"/>
      <c r="N7" s="143"/>
      <c r="O7" s="500" t="s">
        <v>346</v>
      </c>
    </row>
    <row r="8" spans="1:15" ht="17.25" customHeight="1">
      <c r="A8" s="144" t="s">
        <v>11</v>
      </c>
      <c r="B8" s="145" t="s">
        <v>12</v>
      </c>
      <c r="C8" s="146" t="s">
        <v>13</v>
      </c>
      <c r="D8" s="147" t="s">
        <v>14</v>
      </c>
      <c r="E8" s="146" t="s">
        <v>17</v>
      </c>
      <c r="F8" s="146" t="s">
        <v>18</v>
      </c>
      <c r="G8" s="146" t="s">
        <v>19</v>
      </c>
      <c r="H8" s="147" t="s">
        <v>20</v>
      </c>
      <c r="I8" s="146" t="s">
        <v>21</v>
      </c>
      <c r="J8" s="146" t="s">
        <v>22</v>
      </c>
      <c r="K8" s="147" t="s">
        <v>31</v>
      </c>
      <c r="L8" s="146" t="s">
        <v>24</v>
      </c>
      <c r="M8" s="147" t="s">
        <v>32</v>
      </c>
      <c r="N8" s="465" t="s">
        <v>33</v>
      </c>
      <c r="O8" s="501"/>
    </row>
    <row r="9" spans="1:15" ht="15" hidden="1" customHeight="1">
      <c r="A9" s="148"/>
      <c r="B9" s="148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50"/>
      <c r="N9" s="149"/>
      <c r="O9" s="133"/>
    </row>
    <row r="10" spans="1:15" ht="18" customHeight="1">
      <c r="A10" s="151" t="s">
        <v>30</v>
      </c>
      <c r="B10" s="152" t="s">
        <v>34</v>
      </c>
      <c r="C10" s="460">
        <v>568680</v>
      </c>
      <c r="D10" s="460">
        <v>570000</v>
      </c>
      <c r="E10" s="461">
        <v>681000</v>
      </c>
      <c r="F10" s="462">
        <v>699960</v>
      </c>
      <c r="G10" s="463">
        <v>842220</v>
      </c>
      <c r="H10" s="460">
        <v>1240714</v>
      </c>
      <c r="I10" s="460">
        <v>1963636</v>
      </c>
      <c r="J10" s="460">
        <v>2989.1</v>
      </c>
      <c r="K10" s="460">
        <v>4769.09</v>
      </c>
      <c r="L10" s="460">
        <v>6210</v>
      </c>
      <c r="M10" s="460">
        <v>9031.82</v>
      </c>
      <c r="N10" s="466">
        <v>13100</v>
      </c>
      <c r="O10" s="469">
        <f>AVERAGE(C10:N10)/12</f>
        <v>45849.375069444446</v>
      </c>
    </row>
    <row r="11" spans="1:15" ht="18" customHeight="1">
      <c r="A11" s="156" t="s">
        <v>35</v>
      </c>
      <c r="B11" s="152">
        <v>1993</v>
      </c>
      <c r="C11" s="460">
        <v>678720</v>
      </c>
      <c r="D11" s="460">
        <v>663720</v>
      </c>
      <c r="E11" s="461">
        <v>799980</v>
      </c>
      <c r="F11" s="462">
        <v>859980</v>
      </c>
      <c r="G11" s="460">
        <v>1155000</v>
      </c>
      <c r="H11" s="460">
        <v>1530000</v>
      </c>
      <c r="I11" s="460">
        <v>2367272</v>
      </c>
      <c r="J11" s="460">
        <v>3665.46</v>
      </c>
      <c r="K11" s="460">
        <v>5600</v>
      </c>
      <c r="L11" s="460">
        <v>7343.75</v>
      </c>
      <c r="M11" s="460">
        <v>10416.67</v>
      </c>
      <c r="N11" s="466">
        <v>15060</v>
      </c>
      <c r="O11" s="470">
        <f t="shared" ref="O11:O33" si="0">AVERAGE(C11:N11)/12</f>
        <v>56227.485277777778</v>
      </c>
    </row>
    <row r="12" spans="1:15" ht="18" customHeight="1">
      <c r="A12" s="156" t="s">
        <v>36</v>
      </c>
      <c r="B12" s="152" t="s">
        <v>34</v>
      </c>
      <c r="C12" s="460">
        <v>101728</v>
      </c>
      <c r="D12" s="462">
        <v>113181</v>
      </c>
      <c r="E12" s="461">
        <v>123888</v>
      </c>
      <c r="F12" s="462">
        <v>145000</v>
      </c>
      <c r="G12" s="460">
        <v>234300</v>
      </c>
      <c r="H12" s="460">
        <v>331000</v>
      </c>
      <c r="I12" s="460">
        <v>555000</v>
      </c>
      <c r="J12" s="460">
        <v>746.43</v>
      </c>
      <c r="K12" s="460">
        <v>1092.8599999999999</v>
      </c>
      <c r="L12" s="460">
        <v>1490.71</v>
      </c>
      <c r="M12" s="460">
        <v>2209.5</v>
      </c>
      <c r="N12" s="466">
        <v>3225</v>
      </c>
      <c r="O12" s="471">
        <f t="shared" si="0"/>
        <v>11200.427083333334</v>
      </c>
    </row>
    <row r="13" spans="1:15" ht="18" customHeight="1">
      <c r="A13" s="156" t="s">
        <v>37</v>
      </c>
      <c r="B13" s="152" t="s">
        <v>34</v>
      </c>
      <c r="C13" s="460">
        <v>135000</v>
      </c>
      <c r="D13" s="460">
        <v>140000</v>
      </c>
      <c r="E13" s="461">
        <v>153888</v>
      </c>
      <c r="F13" s="462">
        <v>182857</v>
      </c>
      <c r="G13" s="460">
        <v>294000</v>
      </c>
      <c r="H13" s="460">
        <v>331000</v>
      </c>
      <c r="I13" s="460">
        <v>630000</v>
      </c>
      <c r="J13" s="460">
        <v>909.29</v>
      </c>
      <c r="K13" s="460">
        <v>1371.54</v>
      </c>
      <c r="L13" s="460">
        <v>1772.8</v>
      </c>
      <c r="M13" s="460">
        <v>2590.4299999999998</v>
      </c>
      <c r="N13" s="466">
        <v>4028.58</v>
      </c>
      <c r="O13" s="470">
        <f t="shared" si="0"/>
        <v>13037.622499999999</v>
      </c>
    </row>
    <row r="14" spans="1:15" ht="18" customHeight="1">
      <c r="A14" s="151" t="s">
        <v>38</v>
      </c>
      <c r="B14" s="152" t="s">
        <v>34</v>
      </c>
      <c r="C14" s="460">
        <v>386111</v>
      </c>
      <c r="D14" s="460">
        <v>452000</v>
      </c>
      <c r="E14" s="461">
        <v>638571</v>
      </c>
      <c r="F14" s="462">
        <v>918333</v>
      </c>
      <c r="G14" s="460">
        <v>1475000</v>
      </c>
      <c r="H14" s="460">
        <v>1150000</v>
      </c>
      <c r="I14" s="460">
        <v>1063636</v>
      </c>
      <c r="J14" s="460">
        <v>1438.47</v>
      </c>
      <c r="K14" s="460">
        <v>2514.29</v>
      </c>
      <c r="L14" s="460">
        <v>2961.54</v>
      </c>
      <c r="M14" s="460">
        <v>4519</v>
      </c>
      <c r="N14" s="466">
        <v>7219.24</v>
      </c>
      <c r="O14" s="471">
        <f t="shared" si="0"/>
        <v>42377.107916666668</v>
      </c>
    </row>
    <row r="15" spans="1:15" ht="18" customHeight="1">
      <c r="A15" s="151" t="s">
        <v>39</v>
      </c>
      <c r="B15" s="152" t="s">
        <v>34</v>
      </c>
      <c r="C15" s="460">
        <v>68200</v>
      </c>
      <c r="D15" s="460">
        <v>66800</v>
      </c>
      <c r="E15" s="460">
        <v>81200</v>
      </c>
      <c r="F15" s="462">
        <v>127250</v>
      </c>
      <c r="G15" s="460">
        <v>191900</v>
      </c>
      <c r="H15" s="460">
        <v>247780</v>
      </c>
      <c r="I15" s="460">
        <v>323214</v>
      </c>
      <c r="J15" s="460">
        <v>452.86</v>
      </c>
      <c r="K15" s="460">
        <v>679.64</v>
      </c>
      <c r="L15" s="460">
        <v>987.14</v>
      </c>
      <c r="M15" s="460">
        <v>1704.72</v>
      </c>
      <c r="N15" s="466">
        <v>2650</v>
      </c>
      <c r="O15" s="470">
        <f t="shared" si="0"/>
        <v>7727.905277777777</v>
      </c>
    </row>
    <row r="16" spans="1:15" ht="18" customHeight="1">
      <c r="A16" s="151" t="s">
        <v>40</v>
      </c>
      <c r="B16" s="152" t="s">
        <v>41</v>
      </c>
      <c r="C16" s="460">
        <v>126857</v>
      </c>
      <c r="D16" s="460">
        <v>125714</v>
      </c>
      <c r="E16" s="460">
        <v>169160</v>
      </c>
      <c r="F16" s="462">
        <v>233333</v>
      </c>
      <c r="G16" s="460">
        <v>304000</v>
      </c>
      <c r="H16" s="460">
        <v>453000</v>
      </c>
      <c r="I16" s="460">
        <v>570571</v>
      </c>
      <c r="J16" s="460">
        <v>572</v>
      </c>
      <c r="K16" s="460">
        <v>1170</v>
      </c>
      <c r="L16" s="460">
        <v>1557.14</v>
      </c>
      <c r="M16" s="460">
        <v>2006.25</v>
      </c>
      <c r="N16" s="466">
        <v>3216.67</v>
      </c>
      <c r="O16" s="471">
        <f t="shared" si="0"/>
        <v>13827.479583333332</v>
      </c>
    </row>
    <row r="17" spans="1:15" ht="18" customHeight="1">
      <c r="A17" s="151" t="s">
        <v>42</v>
      </c>
      <c r="B17" s="152" t="s">
        <v>41</v>
      </c>
      <c r="C17" s="460">
        <v>108334</v>
      </c>
      <c r="D17" s="460">
        <v>147727</v>
      </c>
      <c r="E17" s="460">
        <v>204375</v>
      </c>
      <c r="F17" s="462">
        <v>225000</v>
      </c>
      <c r="G17" s="460">
        <v>363750</v>
      </c>
      <c r="H17" s="460">
        <v>528570</v>
      </c>
      <c r="I17" s="460">
        <v>600000</v>
      </c>
      <c r="J17" s="460">
        <v>900</v>
      </c>
      <c r="K17" s="460">
        <v>1288.46</v>
      </c>
      <c r="L17" s="460">
        <v>1666.67</v>
      </c>
      <c r="M17" s="460">
        <v>2095.46</v>
      </c>
      <c r="N17" s="466">
        <v>3283.34</v>
      </c>
      <c r="O17" s="470">
        <f t="shared" si="0"/>
        <v>15187.430069444441</v>
      </c>
    </row>
    <row r="18" spans="1:15" ht="18" customHeight="1">
      <c r="A18" s="156" t="s">
        <v>43</v>
      </c>
      <c r="B18" s="152" t="s">
        <v>44</v>
      </c>
      <c r="C18" s="461">
        <v>241364</v>
      </c>
      <c r="D18" s="461">
        <v>278499</v>
      </c>
      <c r="E18" s="461">
        <v>360500</v>
      </c>
      <c r="F18" s="462">
        <v>481875</v>
      </c>
      <c r="G18" s="461">
        <v>608181</v>
      </c>
      <c r="H18" s="461">
        <v>744440</v>
      </c>
      <c r="I18" s="461">
        <v>1135384</v>
      </c>
      <c r="J18" s="461">
        <v>1507.86</v>
      </c>
      <c r="K18" s="461">
        <v>2171.4299999999998</v>
      </c>
      <c r="L18" s="461">
        <v>2646.43</v>
      </c>
      <c r="M18" s="461">
        <v>3366.15</v>
      </c>
      <c r="N18" s="464">
        <v>4707.1499999999996</v>
      </c>
      <c r="O18" s="471">
        <f t="shared" si="0"/>
        <v>26837.791805555553</v>
      </c>
    </row>
    <row r="19" spans="1:15" ht="18" customHeight="1">
      <c r="A19" s="156" t="s">
        <v>45</v>
      </c>
      <c r="B19" s="152" t="s">
        <v>44</v>
      </c>
      <c r="C19" s="461">
        <v>153454</v>
      </c>
      <c r="D19" s="461">
        <v>183750</v>
      </c>
      <c r="E19" s="461">
        <v>250500</v>
      </c>
      <c r="F19" s="462">
        <v>322142</v>
      </c>
      <c r="G19" s="461">
        <v>376500</v>
      </c>
      <c r="H19" s="461">
        <v>475000</v>
      </c>
      <c r="I19" s="461">
        <v>661666</v>
      </c>
      <c r="J19" s="461">
        <v>908.93</v>
      </c>
      <c r="K19" s="461">
        <v>1301.79</v>
      </c>
      <c r="L19" s="461">
        <v>1550</v>
      </c>
      <c r="M19" s="461">
        <v>2134.62</v>
      </c>
      <c r="N19" s="464">
        <v>2817.86</v>
      </c>
      <c r="O19" s="470">
        <f t="shared" si="0"/>
        <v>16886.980555555558</v>
      </c>
    </row>
    <row r="20" spans="1:15" ht="18" customHeight="1">
      <c r="A20" s="151" t="s">
        <v>46</v>
      </c>
      <c r="B20" s="152" t="s">
        <v>47</v>
      </c>
      <c r="C20" s="461">
        <v>22000</v>
      </c>
      <c r="D20" s="461">
        <v>26800</v>
      </c>
      <c r="E20" s="461">
        <v>38000</v>
      </c>
      <c r="F20" s="462">
        <v>54375</v>
      </c>
      <c r="G20" s="461">
        <v>74090</v>
      </c>
      <c r="H20" s="461">
        <v>98130</v>
      </c>
      <c r="I20" s="461">
        <v>135000</v>
      </c>
      <c r="J20" s="461">
        <v>190.72</v>
      </c>
      <c r="K20" s="461">
        <v>268.57</v>
      </c>
      <c r="L20" s="461">
        <v>335.38</v>
      </c>
      <c r="M20" s="461">
        <v>438.47</v>
      </c>
      <c r="N20" s="464">
        <v>592.86</v>
      </c>
      <c r="O20" s="471">
        <f t="shared" si="0"/>
        <v>3126.5347222222222</v>
      </c>
    </row>
    <row r="21" spans="1:15" ht="18" customHeight="1">
      <c r="A21" s="151" t="s">
        <v>48</v>
      </c>
      <c r="B21" s="152" t="s">
        <v>49</v>
      </c>
      <c r="C21" s="461">
        <v>36636</v>
      </c>
      <c r="D21" s="461">
        <v>42000</v>
      </c>
      <c r="E21" s="461">
        <v>51100</v>
      </c>
      <c r="F21" s="462">
        <v>72000</v>
      </c>
      <c r="G21" s="461">
        <v>91428</v>
      </c>
      <c r="H21" s="461">
        <v>129600</v>
      </c>
      <c r="I21" s="461">
        <v>133636</v>
      </c>
      <c r="J21" s="461">
        <v>280.83999999999997</v>
      </c>
      <c r="K21" s="461">
        <v>411.54</v>
      </c>
      <c r="L21" s="461">
        <v>490</v>
      </c>
      <c r="M21" s="461">
        <v>645.41999999999996</v>
      </c>
      <c r="N21" s="464">
        <v>915.39</v>
      </c>
      <c r="O21" s="470">
        <f t="shared" si="0"/>
        <v>3882.938819444445</v>
      </c>
    </row>
    <row r="22" spans="1:15" ht="18" customHeight="1">
      <c r="A22" s="151" t="s">
        <v>50</v>
      </c>
      <c r="B22" s="152" t="s">
        <v>47</v>
      </c>
      <c r="C22" s="461">
        <v>4980000</v>
      </c>
      <c r="D22" s="461">
        <v>5525000</v>
      </c>
      <c r="E22" s="461">
        <v>5635000</v>
      </c>
      <c r="F22" s="462">
        <v>10375000</v>
      </c>
      <c r="G22" s="461">
        <v>12000000</v>
      </c>
      <c r="H22" s="461">
        <v>15222222</v>
      </c>
      <c r="I22" s="461">
        <v>20422692</v>
      </c>
      <c r="J22" s="461">
        <v>28285.72</v>
      </c>
      <c r="K22" s="461">
        <v>41107.14</v>
      </c>
      <c r="L22" s="461">
        <v>50142.86</v>
      </c>
      <c r="M22" s="461">
        <v>65714.289999999994</v>
      </c>
      <c r="N22" s="464">
        <v>86428.58</v>
      </c>
      <c r="O22" s="471">
        <f t="shared" si="0"/>
        <v>516886.0596527778</v>
      </c>
    </row>
    <row r="23" spans="1:15" ht="18" customHeight="1">
      <c r="A23" s="151" t="s">
        <v>51</v>
      </c>
      <c r="B23" s="152" t="s">
        <v>47</v>
      </c>
      <c r="C23" s="461">
        <v>3366666</v>
      </c>
      <c r="D23" s="461">
        <v>3316667</v>
      </c>
      <c r="E23" s="461">
        <v>4700000</v>
      </c>
      <c r="F23" s="462">
        <v>7562500</v>
      </c>
      <c r="G23" s="461">
        <v>8845454</v>
      </c>
      <c r="H23" s="461">
        <v>10833333</v>
      </c>
      <c r="I23" s="461">
        <v>14484615</v>
      </c>
      <c r="J23" s="461">
        <v>21428.58</v>
      </c>
      <c r="K23" s="461">
        <v>32769.230000000003</v>
      </c>
      <c r="L23" s="461">
        <v>39867.14</v>
      </c>
      <c r="M23" s="461">
        <v>49357.15</v>
      </c>
      <c r="N23" s="464">
        <v>66428.58</v>
      </c>
      <c r="O23" s="470">
        <f t="shared" si="0"/>
        <v>370271.42833333329</v>
      </c>
    </row>
    <row r="24" spans="1:15" ht="18" customHeight="1">
      <c r="A24" s="151" t="s">
        <v>52</v>
      </c>
      <c r="B24" s="152" t="s">
        <v>47</v>
      </c>
      <c r="C24" s="461"/>
      <c r="D24" s="461"/>
      <c r="E24" s="461">
        <v>3266666</v>
      </c>
      <c r="F24" s="462">
        <v>5500000</v>
      </c>
      <c r="G24" s="461">
        <v>6818181</v>
      </c>
      <c r="H24" s="461">
        <v>9857142</v>
      </c>
      <c r="I24" s="461">
        <v>12311111</v>
      </c>
      <c r="J24" s="461">
        <v>16857.150000000001</v>
      </c>
      <c r="K24" s="461">
        <v>25071.43</v>
      </c>
      <c r="L24" s="461">
        <v>30892.86</v>
      </c>
      <c r="M24" s="461">
        <v>37642.86</v>
      </c>
      <c r="N24" s="464">
        <v>50714.29</v>
      </c>
      <c r="O24" s="471">
        <f t="shared" si="0"/>
        <v>315952.32158333331</v>
      </c>
    </row>
    <row r="25" spans="1:15" ht="18" customHeight="1">
      <c r="A25" s="151" t="s">
        <v>53</v>
      </c>
      <c r="B25" s="152" t="s">
        <v>47</v>
      </c>
      <c r="C25" s="461"/>
      <c r="D25" s="461"/>
      <c r="E25" s="461">
        <v>3033383</v>
      </c>
      <c r="F25" s="462">
        <v>5500000</v>
      </c>
      <c r="G25" s="461">
        <v>7000000</v>
      </c>
      <c r="H25" s="461">
        <v>9071428</v>
      </c>
      <c r="I25" s="461">
        <v>11125000</v>
      </c>
      <c r="J25" s="461">
        <v>11285.72</v>
      </c>
      <c r="K25" s="461">
        <v>23928.57</v>
      </c>
      <c r="L25" s="461">
        <v>29142.86</v>
      </c>
      <c r="M25" s="461">
        <v>36000</v>
      </c>
      <c r="N25" s="464">
        <v>49642.86</v>
      </c>
      <c r="O25" s="470">
        <f t="shared" si="0"/>
        <v>298998.42508333334</v>
      </c>
    </row>
    <row r="26" spans="1:15" ht="18" customHeight="1">
      <c r="A26" s="151" t="s">
        <v>54</v>
      </c>
      <c r="B26" s="152" t="s">
        <v>47</v>
      </c>
      <c r="C26" s="461"/>
      <c r="D26" s="461"/>
      <c r="E26" s="461">
        <v>2333333</v>
      </c>
      <c r="F26" s="462">
        <v>3500000</v>
      </c>
      <c r="G26" s="461">
        <v>3827272</v>
      </c>
      <c r="H26" s="461">
        <v>5142857</v>
      </c>
      <c r="I26" s="461">
        <v>7562500</v>
      </c>
      <c r="J26" s="461">
        <v>11000</v>
      </c>
      <c r="K26" s="461">
        <v>15285.71</v>
      </c>
      <c r="L26" s="461">
        <v>18535.71</v>
      </c>
      <c r="M26" s="461">
        <v>23285.72</v>
      </c>
      <c r="N26" s="464">
        <v>33500</v>
      </c>
      <c r="O26" s="471">
        <f t="shared" si="0"/>
        <v>187229.74283333332</v>
      </c>
    </row>
    <row r="27" spans="1:15" ht="18" customHeight="1">
      <c r="A27" s="151" t="s">
        <v>55</v>
      </c>
      <c r="B27" s="152" t="s">
        <v>47</v>
      </c>
      <c r="C27" s="461"/>
      <c r="D27" s="461"/>
      <c r="E27" s="461">
        <v>2412500</v>
      </c>
      <c r="F27" s="462">
        <v>35000000</v>
      </c>
      <c r="G27" s="461">
        <v>4009090</v>
      </c>
      <c r="H27" s="461">
        <v>5357142</v>
      </c>
      <c r="I27" s="461">
        <v>7187500</v>
      </c>
      <c r="J27" s="461">
        <v>53.34</v>
      </c>
      <c r="K27" s="461">
        <v>15214.29</v>
      </c>
      <c r="L27" s="461">
        <v>19107.14</v>
      </c>
      <c r="M27" s="461">
        <v>24714.29</v>
      </c>
      <c r="N27" s="464">
        <v>34428.58</v>
      </c>
      <c r="O27" s="470">
        <f t="shared" si="0"/>
        <v>450497.91366666666</v>
      </c>
    </row>
    <row r="28" spans="1:15" ht="18" customHeight="1">
      <c r="A28" s="151" t="s">
        <v>56</v>
      </c>
      <c r="B28" s="152" t="s">
        <v>57</v>
      </c>
      <c r="C28" s="461">
        <v>7888</v>
      </c>
      <c r="D28" s="461">
        <v>9000</v>
      </c>
      <c r="E28" s="461">
        <v>16625</v>
      </c>
      <c r="F28" s="462">
        <v>13625</v>
      </c>
      <c r="G28" s="461">
        <v>23100</v>
      </c>
      <c r="H28" s="461">
        <v>33000</v>
      </c>
      <c r="I28" s="461">
        <v>34444</v>
      </c>
      <c r="J28" s="461">
        <v>131.12</v>
      </c>
      <c r="K28" s="461">
        <v>88.33</v>
      </c>
      <c r="L28" s="461">
        <v>165.83</v>
      </c>
      <c r="M28" s="461">
        <v>183.85</v>
      </c>
      <c r="N28" s="464">
        <v>289.24</v>
      </c>
      <c r="O28" s="471">
        <f t="shared" si="0"/>
        <v>962.08590277777751</v>
      </c>
    </row>
    <row r="29" spans="1:15" ht="18" customHeight="1">
      <c r="A29" s="151" t="s">
        <v>58</v>
      </c>
      <c r="B29" s="152" t="s">
        <v>59</v>
      </c>
      <c r="C29" s="461">
        <v>48142</v>
      </c>
      <c r="D29" s="461">
        <v>66667</v>
      </c>
      <c r="E29" s="461">
        <v>57000</v>
      </c>
      <c r="F29" s="462">
        <v>48571</v>
      </c>
      <c r="G29" s="461">
        <v>87142</v>
      </c>
      <c r="H29" s="461">
        <v>71666</v>
      </c>
      <c r="I29" s="461">
        <v>87142</v>
      </c>
      <c r="J29" s="461">
        <v>283.33999999999997</v>
      </c>
      <c r="K29" s="461">
        <v>185</v>
      </c>
      <c r="L29" s="461">
        <v>331</v>
      </c>
      <c r="M29" s="461">
        <v>392</v>
      </c>
      <c r="N29" s="464">
        <v>711.12</v>
      </c>
      <c r="O29" s="470">
        <f t="shared" si="0"/>
        <v>3251.6143055555553</v>
      </c>
    </row>
    <row r="30" spans="1:15" ht="18" customHeight="1">
      <c r="A30" s="151" t="s">
        <v>60</v>
      </c>
      <c r="B30" s="152" t="s">
        <v>49</v>
      </c>
      <c r="C30" s="461">
        <v>31500</v>
      </c>
      <c r="D30" s="461">
        <v>35000</v>
      </c>
      <c r="E30" s="461">
        <v>145000</v>
      </c>
      <c r="F30" s="462">
        <v>57500</v>
      </c>
      <c r="G30" s="461">
        <v>75000</v>
      </c>
      <c r="H30" s="461">
        <v>110000</v>
      </c>
      <c r="I30" s="461">
        <v>123333</v>
      </c>
      <c r="J30" s="461">
        <v>50</v>
      </c>
      <c r="K30" s="461">
        <v>316.67</v>
      </c>
      <c r="L30" s="461">
        <v>466.67</v>
      </c>
      <c r="M30" s="461">
        <v>666.67</v>
      </c>
      <c r="N30" s="464">
        <v>1133.3399999999999</v>
      </c>
      <c r="O30" s="471">
        <f t="shared" si="0"/>
        <v>4027.5440972222227</v>
      </c>
    </row>
    <row r="31" spans="1:15" ht="18" customHeight="1">
      <c r="A31" s="151" t="s">
        <v>61</v>
      </c>
      <c r="B31" s="152" t="s">
        <v>62</v>
      </c>
      <c r="C31" s="461">
        <v>8666</v>
      </c>
      <c r="D31" s="461">
        <v>9750</v>
      </c>
      <c r="E31" s="461">
        <v>46666</v>
      </c>
      <c r="F31" s="462">
        <v>13142</v>
      </c>
      <c r="G31" s="461">
        <v>20000</v>
      </c>
      <c r="H31" s="461">
        <v>30000</v>
      </c>
      <c r="I31" s="461">
        <v>20000</v>
      </c>
      <c r="J31" s="461">
        <v>368</v>
      </c>
      <c r="K31" s="461">
        <v>65</v>
      </c>
      <c r="L31" s="461">
        <v>85</v>
      </c>
      <c r="M31" s="461">
        <v>100</v>
      </c>
      <c r="N31" s="464">
        <v>200</v>
      </c>
      <c r="O31" s="470">
        <f t="shared" si="0"/>
        <v>1035.0138888888889</v>
      </c>
    </row>
    <row r="32" spans="1:15" ht="18" customHeight="1">
      <c r="A32" s="156" t="s">
        <v>63</v>
      </c>
      <c r="B32" s="152" t="s">
        <v>44</v>
      </c>
      <c r="C32" s="461">
        <v>64500</v>
      </c>
      <c r="D32" s="461"/>
      <c r="E32" s="461"/>
      <c r="F32" s="462"/>
      <c r="G32" s="461"/>
      <c r="H32" s="461"/>
      <c r="I32" s="461">
        <v>284285</v>
      </c>
      <c r="J32" s="461">
        <v>60.4</v>
      </c>
      <c r="K32" s="461">
        <v>500</v>
      </c>
      <c r="L32" s="461">
        <v>525</v>
      </c>
      <c r="M32" s="461">
        <v>520</v>
      </c>
      <c r="N32" s="464"/>
      <c r="O32" s="471">
        <f t="shared" si="0"/>
        <v>4866.5333333333338</v>
      </c>
    </row>
    <row r="33" spans="1:15" ht="18" customHeight="1">
      <c r="A33" s="151" t="s">
        <v>64</v>
      </c>
      <c r="B33" s="152" t="s">
        <v>49</v>
      </c>
      <c r="C33" s="461">
        <v>6000</v>
      </c>
      <c r="D33" s="461">
        <v>6500</v>
      </c>
      <c r="E33" s="461">
        <v>9200</v>
      </c>
      <c r="F33" s="462">
        <v>12000</v>
      </c>
      <c r="G33" s="461">
        <v>23500</v>
      </c>
      <c r="H33" s="461">
        <v>30750</v>
      </c>
      <c r="I33" s="461">
        <v>40600</v>
      </c>
      <c r="J33" s="461"/>
      <c r="K33" s="461">
        <v>83.5</v>
      </c>
      <c r="L33" s="461">
        <v>113</v>
      </c>
      <c r="M33" s="461">
        <v>150</v>
      </c>
      <c r="N33" s="464">
        <v>212</v>
      </c>
      <c r="O33" s="470">
        <f t="shared" si="0"/>
        <v>978.094696969697</v>
      </c>
    </row>
    <row r="34" spans="1:15" ht="18" customHeight="1">
      <c r="A34" s="151" t="s">
        <v>65</v>
      </c>
      <c r="B34" s="152" t="s">
        <v>44</v>
      </c>
      <c r="C34" s="153"/>
      <c r="D34" s="153"/>
      <c r="E34" s="153"/>
      <c r="F34" s="154"/>
      <c r="G34" s="153"/>
      <c r="H34" s="153"/>
      <c r="I34" s="153"/>
      <c r="J34" s="158"/>
      <c r="K34" s="157"/>
      <c r="L34" s="157"/>
      <c r="M34" s="157"/>
      <c r="N34" s="467"/>
      <c r="O34" s="471"/>
    </row>
    <row r="35" spans="1:15" ht="18" customHeight="1">
      <c r="A35" s="159" t="s">
        <v>68</v>
      </c>
      <c r="B35" s="160" t="s">
        <v>70</v>
      </c>
      <c r="C35" s="161"/>
      <c r="D35" s="161"/>
      <c r="E35" s="161"/>
      <c r="F35" s="162"/>
      <c r="G35" s="161"/>
      <c r="H35" s="161"/>
      <c r="I35" s="161"/>
      <c r="J35" s="163"/>
      <c r="K35" s="164"/>
      <c r="L35" s="164"/>
      <c r="M35" s="164"/>
      <c r="N35" s="468"/>
      <c r="O35" s="472"/>
    </row>
    <row r="36" spans="1:15" ht="12.75" customHeight="1">
      <c r="A36" s="136" t="s">
        <v>71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65"/>
    </row>
    <row r="37" spans="1:15" ht="12.75" customHeight="1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65"/>
    </row>
    <row r="38" spans="1:15" ht="12.75" customHeight="1">
      <c r="A38" s="166" t="s">
        <v>72</v>
      </c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3"/>
    </row>
    <row r="39" spans="1:15" ht="12.75" customHeight="1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3"/>
    </row>
    <row r="40" spans="1:15" ht="12.75" customHeight="1">
      <c r="A40" s="136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3"/>
    </row>
  </sheetData>
  <mergeCells count="1">
    <mergeCell ref="O7:O8"/>
  </mergeCells>
  <pageMargins left="0.78740157499999996" right="0.78740157499999996" top="0.984251969" bottom="0.984251969" header="0" footer="0"/>
  <pageSetup paperSize="9" scale="52" orientation="landscape" r:id="rId1"/>
  <ignoredErrors>
    <ignoredError sqref="O11" formulaRange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0"/>
  <sheetViews>
    <sheetView workbookViewId="0">
      <selection activeCell="A7" sqref="A1:XFD1048576"/>
    </sheetView>
  </sheetViews>
  <sheetFormatPr defaultColWidth="14.42578125" defaultRowHeight="15" customHeight="1"/>
  <cols>
    <col min="1" max="1" width="22.28515625" style="60" customWidth="1"/>
    <col min="2" max="2" width="9.140625" style="60" customWidth="1"/>
    <col min="3" max="3" width="11" style="60" customWidth="1"/>
    <col min="4" max="4" width="12.5703125" style="60" customWidth="1"/>
    <col min="5" max="5" width="11" style="60" customWidth="1"/>
    <col min="6" max="6" width="11.28515625" style="60" customWidth="1"/>
    <col min="7" max="7" width="11.5703125" style="60" customWidth="1"/>
    <col min="8" max="8" width="10.85546875" style="60" customWidth="1"/>
    <col min="9" max="9" width="9.85546875" style="60" customWidth="1"/>
    <col min="10" max="10" width="11.28515625" style="60" customWidth="1"/>
    <col min="11" max="11" width="12" style="60" customWidth="1"/>
    <col min="12" max="14" width="10.5703125" style="60" customWidth="1"/>
    <col min="15" max="15" width="12" style="60" customWidth="1"/>
    <col min="16" max="16" width="9.140625" style="60" hidden="1" customWidth="1"/>
    <col min="17" max="26" width="9" style="60" customWidth="1"/>
    <col min="27" max="16384" width="14.42578125" style="60"/>
  </cols>
  <sheetData>
    <row r="1" spans="1:16" ht="12.75" customHeight="1"/>
    <row r="2" spans="1:16" ht="12.75" customHeight="1">
      <c r="B2" s="167" t="s">
        <v>0</v>
      </c>
    </row>
    <row r="3" spans="1:16" ht="12.75" customHeight="1">
      <c r="B3" s="167" t="s">
        <v>1</v>
      </c>
    </row>
    <row r="4" spans="1:16" ht="12.75" customHeight="1">
      <c r="A4" s="167" t="s">
        <v>83</v>
      </c>
    </row>
    <row r="5" spans="1:16" ht="12.75" customHeight="1">
      <c r="A5" s="168" t="s">
        <v>84</v>
      </c>
      <c r="C5" s="248"/>
      <c r="E5" s="502" t="s">
        <v>85</v>
      </c>
      <c r="F5" s="503"/>
    </row>
    <row r="6" spans="1:16" ht="12.75" customHeight="1">
      <c r="A6" s="167" t="s">
        <v>86</v>
      </c>
      <c r="C6" s="167" t="s">
        <v>87</v>
      </c>
      <c r="G6" s="167"/>
      <c r="K6" s="58" t="s">
        <v>88</v>
      </c>
    </row>
    <row r="7" spans="1:16" ht="20.25" customHeight="1">
      <c r="A7" s="169" t="s">
        <v>9</v>
      </c>
      <c r="B7" s="170"/>
      <c r="C7" s="267" t="s">
        <v>10</v>
      </c>
      <c r="D7" s="267"/>
      <c r="E7" s="267"/>
      <c r="F7" s="267"/>
      <c r="G7" s="267"/>
      <c r="H7" s="267"/>
      <c r="I7" s="267"/>
      <c r="J7" s="267"/>
      <c r="K7" s="267"/>
      <c r="L7" s="170"/>
      <c r="M7" s="170"/>
      <c r="N7" s="175"/>
      <c r="O7" s="223"/>
    </row>
    <row r="8" spans="1:16" ht="12.75" customHeight="1">
      <c r="A8" s="250" t="s">
        <v>11</v>
      </c>
      <c r="B8" s="227" t="s">
        <v>12</v>
      </c>
      <c r="C8" s="227" t="s">
        <v>13</v>
      </c>
      <c r="D8" s="228" t="s">
        <v>14</v>
      </c>
      <c r="E8" s="227" t="s">
        <v>17</v>
      </c>
      <c r="F8" s="227" t="s">
        <v>18</v>
      </c>
      <c r="G8" s="227" t="s">
        <v>19</v>
      </c>
      <c r="H8" s="228" t="s">
        <v>20</v>
      </c>
      <c r="I8" s="227" t="s">
        <v>21</v>
      </c>
      <c r="J8" s="227" t="s">
        <v>22</v>
      </c>
      <c r="K8" s="228" t="s">
        <v>23</v>
      </c>
      <c r="L8" s="227" t="s">
        <v>24</v>
      </c>
      <c r="M8" s="227" t="s">
        <v>25</v>
      </c>
      <c r="N8" s="228" t="s">
        <v>33</v>
      </c>
      <c r="O8" s="230" t="s">
        <v>27</v>
      </c>
    </row>
    <row r="9" spans="1:16" ht="12.75" customHeight="1">
      <c r="A9" s="263"/>
      <c r="B9" s="264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6"/>
      <c r="N9" s="265"/>
      <c r="O9" s="81"/>
    </row>
    <row r="10" spans="1:16" ht="12.75" customHeight="1">
      <c r="A10" s="250" t="s">
        <v>63</v>
      </c>
      <c r="B10" s="227" t="s">
        <v>44</v>
      </c>
      <c r="C10" s="251" t="s">
        <v>307</v>
      </c>
      <c r="D10" s="254" t="s">
        <v>123</v>
      </c>
      <c r="E10" s="251" t="e">
        <v>#REF!</v>
      </c>
      <c r="F10" s="251" t="s">
        <v>307</v>
      </c>
      <c r="G10" s="251" t="s">
        <v>307</v>
      </c>
      <c r="H10" s="251" t="s">
        <v>307</v>
      </c>
      <c r="I10" s="251" t="s">
        <v>307</v>
      </c>
      <c r="J10" s="251" t="s">
        <v>307</v>
      </c>
      <c r="K10" s="251" t="s">
        <v>307</v>
      </c>
      <c r="L10" s="251" t="s">
        <v>307</v>
      </c>
      <c r="M10" s="251" t="s">
        <v>307</v>
      </c>
      <c r="N10" s="251" t="s">
        <v>307</v>
      </c>
      <c r="O10" s="251" t="s">
        <v>307</v>
      </c>
    </row>
    <row r="11" spans="1:16" ht="12.75" customHeight="1">
      <c r="A11" s="250" t="s">
        <v>37</v>
      </c>
      <c r="B11" s="227" t="s">
        <v>34</v>
      </c>
      <c r="C11" s="251" t="s">
        <v>307</v>
      </c>
      <c r="D11" s="251" t="s">
        <v>307</v>
      </c>
      <c r="E11" s="251" t="s">
        <v>307</v>
      </c>
      <c r="F11" s="251" t="s">
        <v>307</v>
      </c>
      <c r="G11" s="251" t="s">
        <v>307</v>
      </c>
      <c r="H11" s="251" t="s">
        <v>307</v>
      </c>
      <c r="I11" s="251" t="s">
        <v>307</v>
      </c>
      <c r="J11" s="251" t="s">
        <v>307</v>
      </c>
      <c r="K11" s="251" t="s">
        <v>307</v>
      </c>
      <c r="L11" s="251" t="s">
        <v>307</v>
      </c>
      <c r="M11" s="251" t="s">
        <v>307</v>
      </c>
      <c r="N11" s="251" t="s">
        <v>307</v>
      </c>
      <c r="O11" s="251" t="s">
        <v>307</v>
      </c>
      <c r="P11" s="133">
        <v>23.04</v>
      </c>
    </row>
    <row r="12" spans="1:16" ht="12.75" customHeight="1">
      <c r="A12" s="255" t="s">
        <v>89</v>
      </c>
      <c r="B12" s="227" t="s">
        <v>34</v>
      </c>
      <c r="C12" s="251" t="s">
        <v>307</v>
      </c>
      <c r="D12" s="251" t="s">
        <v>307</v>
      </c>
      <c r="E12" s="251" t="s">
        <v>307</v>
      </c>
      <c r="F12" s="251" t="s">
        <v>307</v>
      </c>
      <c r="G12" s="251" t="s">
        <v>307</v>
      </c>
      <c r="H12" s="251" t="s">
        <v>307</v>
      </c>
      <c r="I12" s="251" t="s">
        <v>307</v>
      </c>
      <c r="J12" s="251" t="s">
        <v>307</v>
      </c>
      <c r="K12" s="251" t="s">
        <v>307</v>
      </c>
      <c r="L12" s="251" t="s">
        <v>307</v>
      </c>
      <c r="M12" s="251" t="s">
        <v>307</v>
      </c>
      <c r="N12" s="251" t="s">
        <v>307</v>
      </c>
      <c r="O12" s="251" t="s">
        <v>307</v>
      </c>
      <c r="P12" s="133">
        <v>18.47</v>
      </c>
    </row>
    <row r="13" spans="1:16" ht="12.75" customHeight="1">
      <c r="A13" s="255" t="s">
        <v>90</v>
      </c>
      <c r="B13" s="227" t="s">
        <v>81</v>
      </c>
      <c r="C13" s="251" t="s">
        <v>307</v>
      </c>
      <c r="D13" s="251" t="s">
        <v>307</v>
      </c>
      <c r="E13" s="251" t="s">
        <v>307</v>
      </c>
      <c r="F13" s="251" t="s">
        <v>307</v>
      </c>
      <c r="G13" s="251" t="s">
        <v>307</v>
      </c>
      <c r="H13" s="251" t="s">
        <v>307</v>
      </c>
      <c r="I13" s="251" t="s">
        <v>307</v>
      </c>
      <c r="J13" s="251" t="s">
        <v>307</v>
      </c>
      <c r="K13" s="251" t="s">
        <v>307</v>
      </c>
      <c r="L13" s="251" t="s">
        <v>307</v>
      </c>
      <c r="M13" s="251" t="s">
        <v>307</v>
      </c>
      <c r="N13" s="251" t="s">
        <v>307</v>
      </c>
      <c r="O13" s="251" t="s">
        <v>307</v>
      </c>
      <c r="P13" s="133">
        <v>0.33</v>
      </c>
    </row>
    <row r="14" spans="1:16" ht="12.75" customHeight="1">
      <c r="A14" s="255" t="s">
        <v>91</v>
      </c>
      <c r="B14" s="227" t="s">
        <v>81</v>
      </c>
      <c r="C14" s="251" t="s">
        <v>307</v>
      </c>
      <c r="D14" s="251" t="s">
        <v>307</v>
      </c>
      <c r="E14" s="251" t="s">
        <v>307</v>
      </c>
      <c r="F14" s="251" t="s">
        <v>307</v>
      </c>
      <c r="G14" s="251" t="s">
        <v>307</v>
      </c>
      <c r="H14" s="251" t="s">
        <v>307</v>
      </c>
      <c r="I14" s="251" t="s">
        <v>307</v>
      </c>
      <c r="J14" s="251" t="s">
        <v>307</v>
      </c>
      <c r="K14" s="251" t="s">
        <v>307</v>
      </c>
      <c r="L14" s="251" t="s">
        <v>307</v>
      </c>
      <c r="M14" s="251" t="s">
        <v>307</v>
      </c>
      <c r="N14" s="251" t="s">
        <v>307</v>
      </c>
      <c r="O14" s="251" t="s">
        <v>307</v>
      </c>
      <c r="P14" s="133">
        <v>0.37</v>
      </c>
    </row>
    <row r="15" spans="1:16" ht="12.75" customHeight="1">
      <c r="A15" s="255" t="s">
        <v>92</v>
      </c>
      <c r="B15" s="227" t="s">
        <v>81</v>
      </c>
      <c r="C15" s="251" t="s">
        <v>307</v>
      </c>
      <c r="D15" s="251" t="s">
        <v>307</v>
      </c>
      <c r="E15" s="251" t="s">
        <v>307</v>
      </c>
      <c r="F15" s="251" t="s">
        <v>307</v>
      </c>
      <c r="G15" s="251" t="s">
        <v>307</v>
      </c>
      <c r="H15" s="251" t="s">
        <v>307</v>
      </c>
      <c r="I15" s="251" t="s">
        <v>307</v>
      </c>
      <c r="J15" s="251" t="s">
        <v>307</v>
      </c>
      <c r="K15" s="251" t="s">
        <v>307</v>
      </c>
      <c r="L15" s="251" t="s">
        <v>307</v>
      </c>
      <c r="M15" s="251" t="s">
        <v>307</v>
      </c>
      <c r="N15" s="251" t="s">
        <v>307</v>
      </c>
      <c r="O15" s="251" t="s">
        <v>307</v>
      </c>
      <c r="P15" s="133">
        <v>0.36</v>
      </c>
    </row>
    <row r="16" spans="1:16" ht="12.75" customHeight="1">
      <c r="A16" s="256" t="s">
        <v>141</v>
      </c>
      <c r="B16" s="227" t="s">
        <v>49</v>
      </c>
      <c r="C16" s="251" t="s">
        <v>307</v>
      </c>
      <c r="D16" s="251" t="s">
        <v>307</v>
      </c>
      <c r="E16" s="251" t="s">
        <v>307</v>
      </c>
      <c r="F16" s="251" t="s">
        <v>307</v>
      </c>
      <c r="G16" s="251" t="s">
        <v>307</v>
      </c>
      <c r="H16" s="251" t="s">
        <v>307</v>
      </c>
      <c r="I16" s="251" t="s">
        <v>307</v>
      </c>
      <c r="J16" s="251" t="s">
        <v>307</v>
      </c>
      <c r="K16" s="251" t="s">
        <v>307</v>
      </c>
      <c r="L16" s="251" t="s">
        <v>307</v>
      </c>
      <c r="M16" s="251" t="s">
        <v>307</v>
      </c>
      <c r="N16" s="251" t="s">
        <v>307</v>
      </c>
      <c r="O16" s="251" t="s">
        <v>307</v>
      </c>
      <c r="P16" s="133">
        <v>1.01</v>
      </c>
    </row>
    <row r="17" spans="1:16" ht="12.75" customHeight="1">
      <c r="A17" s="250" t="s">
        <v>35</v>
      </c>
      <c r="B17" s="227" t="s">
        <v>34</v>
      </c>
      <c r="C17" s="251" t="s">
        <v>307</v>
      </c>
      <c r="D17" s="251" t="s">
        <v>307</v>
      </c>
      <c r="E17" s="251" t="s">
        <v>307</v>
      </c>
      <c r="F17" s="251" t="s">
        <v>307</v>
      </c>
      <c r="G17" s="251" t="s">
        <v>307</v>
      </c>
      <c r="H17" s="251" t="s">
        <v>307</v>
      </c>
      <c r="I17" s="251" t="s">
        <v>307</v>
      </c>
      <c r="J17" s="251" t="s">
        <v>307</v>
      </c>
      <c r="K17" s="251" t="s">
        <v>307</v>
      </c>
      <c r="L17" s="251" t="s">
        <v>307</v>
      </c>
      <c r="M17" s="251" t="s">
        <v>307</v>
      </c>
      <c r="N17" s="251" t="s">
        <v>307</v>
      </c>
      <c r="O17" s="251" t="s">
        <v>307</v>
      </c>
      <c r="P17" s="133">
        <v>62.54</v>
      </c>
    </row>
    <row r="18" spans="1:16" ht="12.75" customHeight="1">
      <c r="A18" s="256" t="s">
        <v>30</v>
      </c>
      <c r="B18" s="227" t="s">
        <v>34</v>
      </c>
      <c r="C18" s="251" t="s">
        <v>307</v>
      </c>
      <c r="D18" s="251" t="s">
        <v>307</v>
      </c>
      <c r="E18" s="251" t="s">
        <v>307</v>
      </c>
      <c r="F18" s="251" t="s">
        <v>307</v>
      </c>
      <c r="G18" s="251" t="s">
        <v>307</v>
      </c>
      <c r="H18" s="251" t="s">
        <v>307</v>
      </c>
      <c r="I18" s="251" t="s">
        <v>307</v>
      </c>
      <c r="J18" s="251" t="s">
        <v>307</v>
      </c>
      <c r="K18" s="251" t="s">
        <v>307</v>
      </c>
      <c r="L18" s="251" t="s">
        <v>307</v>
      </c>
      <c r="M18" s="251" t="s">
        <v>307</v>
      </c>
      <c r="N18" s="251" t="s">
        <v>307</v>
      </c>
      <c r="O18" s="251" t="s">
        <v>307</v>
      </c>
      <c r="P18" s="133">
        <v>52.12</v>
      </c>
    </row>
    <row r="19" spans="1:16" ht="12.75" customHeight="1">
      <c r="A19" s="256" t="s">
        <v>93</v>
      </c>
      <c r="B19" s="227" t="s">
        <v>94</v>
      </c>
      <c r="C19" s="251" t="s">
        <v>307</v>
      </c>
      <c r="D19" s="251" t="s">
        <v>307</v>
      </c>
      <c r="E19" s="251" t="s">
        <v>307</v>
      </c>
      <c r="F19" s="251" t="s">
        <v>307</v>
      </c>
      <c r="G19" s="251" t="s">
        <v>307</v>
      </c>
      <c r="H19" s="251" t="s">
        <v>307</v>
      </c>
      <c r="I19" s="251" t="s">
        <v>307</v>
      </c>
      <c r="J19" s="251" t="s">
        <v>307</v>
      </c>
      <c r="K19" s="251" t="s">
        <v>307</v>
      </c>
      <c r="L19" s="251" t="s">
        <v>307</v>
      </c>
      <c r="M19" s="251" t="s">
        <v>307</v>
      </c>
      <c r="N19" s="251" t="s">
        <v>307</v>
      </c>
      <c r="O19" s="251" t="s">
        <v>307</v>
      </c>
      <c r="P19" s="133">
        <v>22.54</v>
      </c>
    </row>
    <row r="20" spans="1:16" ht="12.75" customHeight="1">
      <c r="A20" s="256" t="s">
        <v>95</v>
      </c>
      <c r="B20" s="227" t="s">
        <v>96</v>
      </c>
      <c r="C20" s="251" t="s">
        <v>307</v>
      </c>
      <c r="D20" s="251" t="s">
        <v>307</v>
      </c>
      <c r="E20" s="251" t="s">
        <v>307</v>
      </c>
      <c r="F20" s="251" t="s">
        <v>307</v>
      </c>
      <c r="G20" s="251" t="s">
        <v>307</v>
      </c>
      <c r="H20" s="251" t="s">
        <v>307</v>
      </c>
      <c r="I20" s="251" t="s">
        <v>307</v>
      </c>
      <c r="J20" s="251" t="s">
        <v>307</v>
      </c>
      <c r="K20" s="251" t="s">
        <v>307</v>
      </c>
      <c r="L20" s="251" t="s">
        <v>307</v>
      </c>
      <c r="M20" s="251" t="s">
        <v>307</v>
      </c>
      <c r="N20" s="251" t="s">
        <v>307</v>
      </c>
      <c r="O20" s="251" t="s">
        <v>307</v>
      </c>
      <c r="P20" s="133">
        <v>32.700000000000003</v>
      </c>
    </row>
    <row r="21" spans="1:16" ht="12.75" customHeight="1">
      <c r="A21" s="256" t="s">
        <v>38</v>
      </c>
      <c r="B21" s="227" t="s">
        <v>34</v>
      </c>
      <c r="C21" s="251" t="s">
        <v>307</v>
      </c>
      <c r="D21" s="251" t="s">
        <v>307</v>
      </c>
      <c r="E21" s="251" t="s">
        <v>307</v>
      </c>
      <c r="F21" s="251" t="s">
        <v>307</v>
      </c>
      <c r="G21" s="251" t="s">
        <v>307</v>
      </c>
      <c r="H21" s="251" t="s">
        <v>307</v>
      </c>
      <c r="I21" s="251" t="s">
        <v>307</v>
      </c>
      <c r="J21" s="251" t="s">
        <v>307</v>
      </c>
      <c r="K21" s="251" t="s">
        <v>307</v>
      </c>
      <c r="L21" s="251" t="s">
        <v>307</v>
      </c>
      <c r="M21" s="251" t="s">
        <v>307</v>
      </c>
      <c r="N21" s="251" t="s">
        <v>307</v>
      </c>
      <c r="O21" s="251" t="s">
        <v>307</v>
      </c>
      <c r="P21" s="133">
        <v>60.45</v>
      </c>
    </row>
    <row r="22" spans="1:16" ht="12.75" customHeight="1">
      <c r="A22" s="256" t="s">
        <v>97</v>
      </c>
      <c r="B22" s="258" t="s">
        <v>98</v>
      </c>
      <c r="C22" s="251" t="s">
        <v>307</v>
      </c>
      <c r="D22" s="251" t="s">
        <v>307</v>
      </c>
      <c r="E22" s="251" t="s">
        <v>307</v>
      </c>
      <c r="F22" s="251" t="s">
        <v>307</v>
      </c>
      <c r="G22" s="251" t="s">
        <v>307</v>
      </c>
      <c r="H22" s="251" t="s">
        <v>307</v>
      </c>
      <c r="I22" s="251" t="s">
        <v>307</v>
      </c>
      <c r="J22" s="251" t="s">
        <v>307</v>
      </c>
      <c r="K22" s="251" t="s">
        <v>307</v>
      </c>
      <c r="L22" s="251" t="s">
        <v>307</v>
      </c>
      <c r="M22" s="251" t="s">
        <v>307</v>
      </c>
      <c r="N22" s="251" t="s">
        <v>307</v>
      </c>
      <c r="O22" s="251" t="s">
        <v>307</v>
      </c>
      <c r="P22" s="133">
        <v>64.87</v>
      </c>
    </row>
    <row r="23" spans="1:16" ht="12.75" customHeight="1">
      <c r="A23" s="256" t="s">
        <v>99</v>
      </c>
      <c r="B23" s="258" t="s">
        <v>59</v>
      </c>
      <c r="C23" s="251" t="s">
        <v>307</v>
      </c>
      <c r="D23" s="251" t="s">
        <v>307</v>
      </c>
      <c r="E23" s="251" t="s">
        <v>307</v>
      </c>
      <c r="F23" s="251" t="s">
        <v>307</v>
      </c>
      <c r="G23" s="251" t="s">
        <v>307</v>
      </c>
      <c r="H23" s="251" t="s">
        <v>307</v>
      </c>
      <c r="I23" s="251" t="s">
        <v>307</v>
      </c>
      <c r="J23" s="251" t="s">
        <v>307</v>
      </c>
      <c r="K23" s="251" t="s">
        <v>307</v>
      </c>
      <c r="L23" s="251" t="s">
        <v>307</v>
      </c>
      <c r="M23" s="251" t="s">
        <v>307</v>
      </c>
      <c r="N23" s="251" t="s">
        <v>307</v>
      </c>
      <c r="O23" s="251" t="s">
        <v>307</v>
      </c>
      <c r="P23" s="133">
        <v>7.53</v>
      </c>
    </row>
    <row r="24" spans="1:16" ht="12.75" customHeight="1">
      <c r="A24" s="256" t="s">
        <v>100</v>
      </c>
      <c r="B24" s="258" t="s">
        <v>101</v>
      </c>
      <c r="C24" s="251" t="s">
        <v>307</v>
      </c>
      <c r="D24" s="251" t="s">
        <v>307</v>
      </c>
      <c r="E24" s="251" t="s">
        <v>307</v>
      </c>
      <c r="F24" s="251" t="s">
        <v>307</v>
      </c>
      <c r="G24" s="251" t="s">
        <v>307</v>
      </c>
      <c r="H24" s="251" t="s">
        <v>307</v>
      </c>
      <c r="I24" s="251" t="s">
        <v>307</v>
      </c>
      <c r="J24" s="251" t="s">
        <v>307</v>
      </c>
      <c r="K24" s="251" t="s">
        <v>307</v>
      </c>
      <c r="L24" s="251" t="s">
        <v>307</v>
      </c>
      <c r="M24" s="251" t="s">
        <v>307</v>
      </c>
      <c r="N24" s="251" t="s">
        <v>307</v>
      </c>
      <c r="O24" s="251" t="s">
        <v>307</v>
      </c>
      <c r="P24" s="133">
        <v>0.33</v>
      </c>
    </row>
    <row r="25" spans="1:16" ht="12.75" customHeight="1">
      <c r="A25" s="256" t="s">
        <v>102</v>
      </c>
      <c r="B25" s="258" t="s">
        <v>59</v>
      </c>
      <c r="C25" s="251" t="s">
        <v>307</v>
      </c>
      <c r="D25" s="251" t="s">
        <v>307</v>
      </c>
      <c r="E25" s="251" t="s">
        <v>307</v>
      </c>
      <c r="F25" s="251" t="s">
        <v>307</v>
      </c>
      <c r="G25" s="251" t="s">
        <v>307</v>
      </c>
      <c r="H25" s="251" t="s">
        <v>307</v>
      </c>
      <c r="I25" s="251" t="s">
        <v>307</v>
      </c>
      <c r="J25" s="251" t="s">
        <v>307</v>
      </c>
      <c r="K25" s="251" t="s">
        <v>307</v>
      </c>
      <c r="L25" s="251" t="s">
        <v>307</v>
      </c>
      <c r="M25" s="251" t="s">
        <v>307</v>
      </c>
      <c r="N25" s="251" t="s">
        <v>307</v>
      </c>
      <c r="O25" s="251" t="s">
        <v>307</v>
      </c>
      <c r="P25" s="133">
        <v>10.02</v>
      </c>
    </row>
    <row r="26" spans="1:16" ht="12.75" customHeight="1">
      <c r="A26" s="256" t="s">
        <v>39</v>
      </c>
      <c r="B26" s="227" t="s">
        <v>34</v>
      </c>
      <c r="C26" s="251" t="s">
        <v>307</v>
      </c>
      <c r="D26" s="251" t="s">
        <v>307</v>
      </c>
      <c r="E26" s="251" t="s">
        <v>307</v>
      </c>
      <c r="F26" s="251" t="s">
        <v>307</v>
      </c>
      <c r="G26" s="251" t="s">
        <v>307</v>
      </c>
      <c r="H26" s="251" t="s">
        <v>307</v>
      </c>
      <c r="I26" s="251" t="s">
        <v>307</v>
      </c>
      <c r="J26" s="251" t="s">
        <v>307</v>
      </c>
      <c r="K26" s="251" t="s">
        <v>307</v>
      </c>
      <c r="L26" s="251" t="s">
        <v>307</v>
      </c>
      <c r="M26" s="251" t="s">
        <v>307</v>
      </c>
      <c r="N26" s="251" t="s">
        <v>307</v>
      </c>
      <c r="O26" s="251" t="s">
        <v>307</v>
      </c>
      <c r="P26" s="133">
        <v>13.57</v>
      </c>
    </row>
    <row r="27" spans="1:16" ht="12.75" customHeight="1">
      <c r="A27" s="256" t="s">
        <v>103</v>
      </c>
      <c r="B27" s="258" t="s">
        <v>104</v>
      </c>
      <c r="C27" s="251" t="s">
        <v>307</v>
      </c>
      <c r="D27" s="251" t="s">
        <v>307</v>
      </c>
      <c r="E27" s="251" t="s">
        <v>307</v>
      </c>
      <c r="F27" s="251" t="s">
        <v>307</v>
      </c>
      <c r="G27" s="251" t="s">
        <v>307</v>
      </c>
      <c r="H27" s="251" t="s">
        <v>307</v>
      </c>
      <c r="I27" s="251" t="s">
        <v>307</v>
      </c>
      <c r="J27" s="251" t="s">
        <v>307</v>
      </c>
      <c r="K27" s="251" t="s">
        <v>307</v>
      </c>
      <c r="L27" s="251" t="s">
        <v>307</v>
      </c>
      <c r="M27" s="251" t="s">
        <v>307</v>
      </c>
      <c r="N27" s="251" t="s">
        <v>307</v>
      </c>
      <c r="O27" s="251" t="s">
        <v>307</v>
      </c>
      <c r="P27" s="133">
        <v>24.73</v>
      </c>
    </row>
    <row r="28" spans="1:16" ht="12.75" customHeight="1">
      <c r="A28" s="256" t="s">
        <v>54</v>
      </c>
      <c r="B28" s="227" t="s">
        <v>47</v>
      </c>
      <c r="C28" s="251" t="s">
        <v>307</v>
      </c>
      <c r="D28" s="251" t="s">
        <v>307</v>
      </c>
      <c r="E28" s="251" t="s">
        <v>307</v>
      </c>
      <c r="F28" s="251" t="s">
        <v>307</v>
      </c>
      <c r="G28" s="251" t="s">
        <v>307</v>
      </c>
      <c r="H28" s="251" t="s">
        <v>307</v>
      </c>
      <c r="I28" s="251" t="s">
        <v>307</v>
      </c>
      <c r="J28" s="251" t="s">
        <v>307</v>
      </c>
      <c r="K28" s="251" t="s">
        <v>307</v>
      </c>
      <c r="L28" s="251" t="s">
        <v>307</v>
      </c>
      <c r="M28" s="251" t="s">
        <v>307</v>
      </c>
      <c r="N28" s="251" t="s">
        <v>307</v>
      </c>
      <c r="O28" s="251" t="s">
        <v>307</v>
      </c>
      <c r="P28" s="133">
        <v>254.53</v>
      </c>
    </row>
    <row r="29" spans="1:16" ht="12.75" customHeight="1">
      <c r="A29" s="256" t="s">
        <v>55</v>
      </c>
      <c r="B29" s="227" t="s">
        <v>47</v>
      </c>
      <c r="C29" s="251" t="s">
        <v>307</v>
      </c>
      <c r="D29" s="251" t="s">
        <v>307</v>
      </c>
      <c r="E29" s="251" t="s">
        <v>307</v>
      </c>
      <c r="F29" s="251" t="s">
        <v>307</v>
      </c>
      <c r="G29" s="251" t="s">
        <v>307</v>
      </c>
      <c r="H29" s="251" t="s">
        <v>307</v>
      </c>
      <c r="I29" s="251" t="s">
        <v>307</v>
      </c>
      <c r="J29" s="251" t="s">
        <v>307</v>
      </c>
      <c r="K29" s="251" t="s">
        <v>307</v>
      </c>
      <c r="L29" s="251" t="s">
        <v>307</v>
      </c>
      <c r="M29" s="251" t="s">
        <v>307</v>
      </c>
      <c r="N29" s="251" t="s">
        <v>307</v>
      </c>
      <c r="O29" s="251" t="s">
        <v>307</v>
      </c>
      <c r="P29" s="133">
        <v>199.29</v>
      </c>
    </row>
    <row r="30" spans="1:16" ht="12.75" customHeight="1">
      <c r="A30" s="255" t="s">
        <v>105</v>
      </c>
      <c r="B30" s="227" t="s">
        <v>106</v>
      </c>
      <c r="C30" s="251" t="s">
        <v>307</v>
      </c>
      <c r="D30" s="251" t="s">
        <v>307</v>
      </c>
      <c r="E30" s="251" t="s">
        <v>307</v>
      </c>
      <c r="F30" s="251" t="s">
        <v>307</v>
      </c>
      <c r="G30" s="251" t="s">
        <v>307</v>
      </c>
      <c r="H30" s="251" t="s">
        <v>307</v>
      </c>
      <c r="I30" s="251" t="s">
        <v>307</v>
      </c>
      <c r="J30" s="251" t="s">
        <v>307</v>
      </c>
      <c r="K30" s="251" t="s">
        <v>307</v>
      </c>
      <c r="L30" s="251" t="s">
        <v>307</v>
      </c>
      <c r="M30" s="251" t="s">
        <v>307</v>
      </c>
      <c r="N30" s="251" t="s">
        <v>307</v>
      </c>
      <c r="O30" s="251" t="s">
        <v>307</v>
      </c>
      <c r="P30" s="133">
        <v>36.409999999999997</v>
      </c>
    </row>
    <row r="31" spans="1:16" ht="12.75" customHeight="1">
      <c r="A31" s="255" t="s">
        <v>107</v>
      </c>
      <c r="B31" s="227" t="s">
        <v>106</v>
      </c>
      <c r="C31" s="251" t="s">
        <v>307</v>
      </c>
      <c r="D31" s="251" t="s">
        <v>307</v>
      </c>
      <c r="E31" s="251" t="s">
        <v>307</v>
      </c>
      <c r="F31" s="251" t="s">
        <v>307</v>
      </c>
      <c r="G31" s="251" t="s">
        <v>307</v>
      </c>
      <c r="H31" s="251" t="s">
        <v>307</v>
      </c>
      <c r="I31" s="251" t="s">
        <v>307</v>
      </c>
      <c r="J31" s="251" t="s">
        <v>307</v>
      </c>
      <c r="K31" s="251" t="s">
        <v>307</v>
      </c>
      <c r="L31" s="251" t="s">
        <v>307</v>
      </c>
      <c r="M31" s="251" t="s">
        <v>307</v>
      </c>
      <c r="N31" s="251" t="s">
        <v>307</v>
      </c>
      <c r="O31" s="251" t="s">
        <v>307</v>
      </c>
      <c r="P31" s="133">
        <v>38.24</v>
      </c>
    </row>
    <row r="32" spans="1:16" ht="12.75" customHeight="1">
      <c r="A32" s="255" t="s">
        <v>108</v>
      </c>
      <c r="B32" s="227" t="s">
        <v>106</v>
      </c>
      <c r="C32" s="251" t="s">
        <v>307</v>
      </c>
      <c r="D32" s="251" t="s">
        <v>307</v>
      </c>
      <c r="E32" s="251" t="s">
        <v>307</v>
      </c>
      <c r="F32" s="251" t="s">
        <v>307</v>
      </c>
      <c r="G32" s="251" t="s">
        <v>307</v>
      </c>
      <c r="H32" s="251" t="s">
        <v>307</v>
      </c>
      <c r="I32" s="251" t="s">
        <v>307</v>
      </c>
      <c r="J32" s="251" t="s">
        <v>307</v>
      </c>
      <c r="K32" s="251" t="s">
        <v>307</v>
      </c>
      <c r="L32" s="251" t="s">
        <v>307</v>
      </c>
      <c r="M32" s="251" t="s">
        <v>307</v>
      </c>
      <c r="N32" s="251" t="s">
        <v>307</v>
      </c>
      <c r="O32" s="251" t="s">
        <v>307</v>
      </c>
      <c r="P32" s="133">
        <v>399.81</v>
      </c>
    </row>
    <row r="33" spans="1:16" ht="12.75" customHeight="1">
      <c r="A33" s="255" t="s">
        <v>109</v>
      </c>
      <c r="B33" s="227" t="s">
        <v>47</v>
      </c>
      <c r="C33" s="251" t="s">
        <v>307</v>
      </c>
      <c r="D33" s="251" t="s">
        <v>307</v>
      </c>
      <c r="E33" s="251" t="s">
        <v>307</v>
      </c>
      <c r="F33" s="251" t="s">
        <v>307</v>
      </c>
      <c r="G33" s="251" t="s">
        <v>307</v>
      </c>
      <c r="H33" s="251" t="s">
        <v>307</v>
      </c>
      <c r="I33" s="251" t="s">
        <v>307</v>
      </c>
      <c r="J33" s="251" t="s">
        <v>307</v>
      </c>
      <c r="K33" s="251" t="s">
        <v>307</v>
      </c>
      <c r="L33" s="251" t="s">
        <v>307</v>
      </c>
      <c r="M33" s="251" t="s">
        <v>307</v>
      </c>
      <c r="N33" s="251" t="s">
        <v>307</v>
      </c>
      <c r="O33" s="251" t="s">
        <v>307</v>
      </c>
      <c r="P33" s="133">
        <v>334.88</v>
      </c>
    </row>
    <row r="34" spans="1:16" ht="12.75" customHeight="1">
      <c r="A34" s="255" t="s">
        <v>52</v>
      </c>
      <c r="B34" s="227" t="s">
        <v>47</v>
      </c>
      <c r="C34" s="251" t="s">
        <v>307</v>
      </c>
      <c r="D34" s="251" t="s">
        <v>307</v>
      </c>
      <c r="E34" s="251" t="s">
        <v>307</v>
      </c>
      <c r="F34" s="251" t="s">
        <v>307</v>
      </c>
      <c r="G34" s="251" t="s">
        <v>307</v>
      </c>
      <c r="H34" s="251" t="s">
        <v>307</v>
      </c>
      <c r="I34" s="251" t="s">
        <v>307</v>
      </c>
      <c r="J34" s="251" t="s">
        <v>307</v>
      </c>
      <c r="K34" s="251" t="s">
        <v>307</v>
      </c>
      <c r="L34" s="251" t="s">
        <v>307</v>
      </c>
      <c r="M34" s="251" t="s">
        <v>307</v>
      </c>
      <c r="N34" s="251" t="s">
        <v>307</v>
      </c>
      <c r="O34" s="251" t="s">
        <v>307</v>
      </c>
      <c r="P34" s="133">
        <v>319.14</v>
      </c>
    </row>
    <row r="35" spans="1:16" ht="12.75" customHeight="1">
      <c r="A35" s="255" t="s">
        <v>110</v>
      </c>
      <c r="B35" s="227" t="s">
        <v>47</v>
      </c>
      <c r="C35" s="251" t="s">
        <v>307</v>
      </c>
      <c r="D35" s="251" t="s">
        <v>307</v>
      </c>
      <c r="E35" s="251" t="s">
        <v>307</v>
      </c>
      <c r="F35" s="251" t="s">
        <v>307</v>
      </c>
      <c r="G35" s="251" t="s">
        <v>307</v>
      </c>
      <c r="H35" s="251" t="s">
        <v>307</v>
      </c>
      <c r="I35" s="251" t="s">
        <v>307</v>
      </c>
      <c r="J35" s="251" t="s">
        <v>307</v>
      </c>
      <c r="K35" s="251" t="s">
        <v>307</v>
      </c>
      <c r="L35" s="251" t="s">
        <v>307</v>
      </c>
      <c r="M35" s="251" t="s">
        <v>307</v>
      </c>
      <c r="N35" s="251" t="s">
        <v>307</v>
      </c>
      <c r="O35" s="251" t="s">
        <v>307</v>
      </c>
      <c r="P35" s="133">
        <v>341.19</v>
      </c>
    </row>
    <row r="36" spans="1:16" ht="12.75" customHeight="1">
      <c r="A36" s="255" t="s">
        <v>111</v>
      </c>
      <c r="B36" s="227" t="s">
        <v>47</v>
      </c>
      <c r="C36" s="251" t="s">
        <v>307</v>
      </c>
      <c r="D36" s="251" t="s">
        <v>307</v>
      </c>
      <c r="E36" s="251" t="s">
        <v>307</v>
      </c>
      <c r="F36" s="251" t="s">
        <v>307</v>
      </c>
      <c r="G36" s="251" t="s">
        <v>307</v>
      </c>
      <c r="H36" s="251" t="s">
        <v>307</v>
      </c>
      <c r="I36" s="251" t="s">
        <v>307</v>
      </c>
      <c r="J36" s="251" t="s">
        <v>307</v>
      </c>
      <c r="K36" s="251" t="s">
        <v>307</v>
      </c>
      <c r="L36" s="251" t="s">
        <v>307</v>
      </c>
      <c r="M36" s="251" t="s">
        <v>307</v>
      </c>
      <c r="N36" s="251" t="s">
        <v>307</v>
      </c>
      <c r="O36" s="251" t="s">
        <v>307</v>
      </c>
      <c r="P36" s="133">
        <v>668.66</v>
      </c>
    </row>
    <row r="37" spans="1:16" ht="12.75" customHeight="1">
      <c r="A37" s="255" t="s">
        <v>112</v>
      </c>
      <c r="B37" s="227" t="s">
        <v>106</v>
      </c>
      <c r="C37" s="251" t="s">
        <v>307</v>
      </c>
      <c r="D37" s="251" t="s">
        <v>307</v>
      </c>
      <c r="E37" s="251" t="s">
        <v>307</v>
      </c>
      <c r="F37" s="251" t="s">
        <v>307</v>
      </c>
      <c r="G37" s="251" t="s">
        <v>307</v>
      </c>
      <c r="H37" s="251" t="s">
        <v>307</v>
      </c>
      <c r="I37" s="251" t="s">
        <v>307</v>
      </c>
      <c r="J37" s="251" t="s">
        <v>307</v>
      </c>
      <c r="K37" s="251" t="s">
        <v>307</v>
      </c>
      <c r="L37" s="251" t="s">
        <v>307</v>
      </c>
      <c r="M37" s="251" t="s">
        <v>307</v>
      </c>
      <c r="N37" s="251" t="s">
        <v>307</v>
      </c>
      <c r="O37" s="251" t="s">
        <v>307</v>
      </c>
      <c r="P37" s="133">
        <v>32.28</v>
      </c>
    </row>
    <row r="38" spans="1:16" ht="12.75" customHeight="1">
      <c r="A38" s="255" t="s">
        <v>113</v>
      </c>
      <c r="B38" s="227" t="s">
        <v>106</v>
      </c>
      <c r="C38" s="251" t="s">
        <v>307</v>
      </c>
      <c r="D38" s="251" t="s">
        <v>307</v>
      </c>
      <c r="E38" s="251" t="s">
        <v>307</v>
      </c>
      <c r="F38" s="251" t="s">
        <v>307</v>
      </c>
      <c r="G38" s="251" t="s">
        <v>307</v>
      </c>
      <c r="H38" s="251" t="s">
        <v>307</v>
      </c>
      <c r="I38" s="251" t="s">
        <v>307</v>
      </c>
      <c r="J38" s="251" t="s">
        <v>307</v>
      </c>
      <c r="K38" s="251" t="s">
        <v>307</v>
      </c>
      <c r="L38" s="251" t="s">
        <v>307</v>
      </c>
      <c r="M38" s="251" t="s">
        <v>307</v>
      </c>
      <c r="N38" s="251" t="s">
        <v>307</v>
      </c>
      <c r="O38" s="251" t="s">
        <v>307</v>
      </c>
      <c r="P38" s="133">
        <v>34.130000000000003</v>
      </c>
    </row>
    <row r="39" spans="1:16" ht="12.75" customHeight="1">
      <c r="A39" s="255" t="s">
        <v>114</v>
      </c>
      <c r="B39" s="227" t="s">
        <v>47</v>
      </c>
      <c r="C39" s="251" t="s">
        <v>307</v>
      </c>
      <c r="D39" s="251" t="s">
        <v>307</v>
      </c>
      <c r="E39" s="251" t="s">
        <v>307</v>
      </c>
      <c r="F39" s="251" t="s">
        <v>307</v>
      </c>
      <c r="G39" s="251" t="s">
        <v>307</v>
      </c>
      <c r="H39" s="251" t="s">
        <v>307</v>
      </c>
      <c r="I39" s="251" t="s">
        <v>307</v>
      </c>
      <c r="J39" s="251" t="s">
        <v>307</v>
      </c>
      <c r="K39" s="251" t="s">
        <v>307</v>
      </c>
      <c r="L39" s="251" t="s">
        <v>307</v>
      </c>
      <c r="M39" s="251" t="s">
        <v>307</v>
      </c>
      <c r="N39" s="251" t="s">
        <v>307</v>
      </c>
      <c r="O39" s="251" t="s">
        <v>307</v>
      </c>
      <c r="P39" s="133">
        <v>318.8</v>
      </c>
    </row>
    <row r="40" spans="1:16" ht="12.75" customHeight="1">
      <c r="A40" s="256" t="s">
        <v>115</v>
      </c>
      <c r="B40" s="227" t="s">
        <v>82</v>
      </c>
      <c r="C40" s="251" t="s">
        <v>307</v>
      </c>
      <c r="D40" s="251" t="s">
        <v>307</v>
      </c>
      <c r="E40" s="251" t="s">
        <v>307</v>
      </c>
      <c r="F40" s="251" t="s">
        <v>307</v>
      </c>
      <c r="G40" s="251" t="s">
        <v>307</v>
      </c>
      <c r="H40" s="251" t="s">
        <v>307</v>
      </c>
      <c r="I40" s="251" t="s">
        <v>307</v>
      </c>
      <c r="J40" s="251" t="s">
        <v>307</v>
      </c>
      <c r="K40" s="251" t="s">
        <v>307</v>
      </c>
      <c r="L40" s="251" t="s">
        <v>307</v>
      </c>
      <c r="M40" s="251" t="s">
        <v>307</v>
      </c>
      <c r="N40" s="251" t="s">
        <v>307</v>
      </c>
      <c r="O40" s="251" t="s">
        <v>307</v>
      </c>
      <c r="P40" s="133">
        <v>0.23</v>
      </c>
    </row>
    <row r="41" spans="1:16" ht="12.75" customHeight="1">
      <c r="A41" s="256" t="s">
        <v>116</v>
      </c>
      <c r="B41" s="227" t="s">
        <v>82</v>
      </c>
      <c r="C41" s="251" t="s">
        <v>307</v>
      </c>
      <c r="D41" s="251" t="s">
        <v>307</v>
      </c>
      <c r="E41" s="251" t="s">
        <v>307</v>
      </c>
      <c r="F41" s="251" t="s">
        <v>307</v>
      </c>
      <c r="G41" s="251" t="s">
        <v>307</v>
      </c>
      <c r="H41" s="251" t="s">
        <v>307</v>
      </c>
      <c r="I41" s="251" t="s">
        <v>307</v>
      </c>
      <c r="J41" s="251" t="s">
        <v>307</v>
      </c>
      <c r="K41" s="251" t="s">
        <v>307</v>
      </c>
      <c r="L41" s="251" t="s">
        <v>307</v>
      </c>
      <c r="M41" s="251" t="s">
        <v>307</v>
      </c>
      <c r="N41" s="251" t="s">
        <v>307</v>
      </c>
      <c r="O41" s="251" t="s">
        <v>307</v>
      </c>
      <c r="P41" s="133">
        <v>0.56000000000000005</v>
      </c>
    </row>
    <row r="42" spans="1:16" ht="12.75" customHeight="1">
      <c r="A42" s="256" t="s">
        <v>117</v>
      </c>
      <c r="B42" s="227" t="s">
        <v>47</v>
      </c>
      <c r="C42" s="251" t="s">
        <v>307</v>
      </c>
      <c r="D42" s="251" t="s">
        <v>307</v>
      </c>
      <c r="E42" s="251" t="s">
        <v>307</v>
      </c>
      <c r="F42" s="251" t="s">
        <v>307</v>
      </c>
      <c r="G42" s="251" t="s">
        <v>307</v>
      </c>
      <c r="H42" s="251" t="s">
        <v>307</v>
      </c>
      <c r="I42" s="251" t="s">
        <v>307</v>
      </c>
      <c r="J42" s="251" t="s">
        <v>307</v>
      </c>
      <c r="K42" s="251" t="s">
        <v>307</v>
      </c>
      <c r="L42" s="251" t="s">
        <v>307</v>
      </c>
      <c r="M42" s="251" t="s">
        <v>307</v>
      </c>
      <c r="N42" s="251" t="s">
        <v>307</v>
      </c>
      <c r="O42" s="251" t="s">
        <v>307</v>
      </c>
      <c r="P42" s="133">
        <v>4.8099999999999996</v>
      </c>
    </row>
    <row r="43" spans="1:16" ht="12.75" customHeight="1">
      <c r="A43" s="256" t="s">
        <v>118</v>
      </c>
      <c r="B43" s="227" t="s">
        <v>47</v>
      </c>
      <c r="C43" s="251" t="s">
        <v>307</v>
      </c>
      <c r="D43" s="251" t="s">
        <v>307</v>
      </c>
      <c r="E43" s="251" t="s">
        <v>307</v>
      </c>
      <c r="F43" s="251" t="s">
        <v>307</v>
      </c>
      <c r="G43" s="251" t="s">
        <v>307</v>
      </c>
      <c r="H43" s="251" t="s">
        <v>307</v>
      </c>
      <c r="I43" s="251" t="s">
        <v>307</v>
      </c>
      <c r="J43" s="251" t="s">
        <v>307</v>
      </c>
      <c r="K43" s="251" t="s">
        <v>307</v>
      </c>
      <c r="L43" s="251" t="s">
        <v>307</v>
      </c>
      <c r="M43" s="251" t="s">
        <v>307</v>
      </c>
      <c r="N43" s="251" t="s">
        <v>307</v>
      </c>
      <c r="O43" s="251" t="s">
        <v>307</v>
      </c>
      <c r="P43" s="133">
        <v>3.69</v>
      </c>
    </row>
    <row r="44" spans="1:16" ht="12.75" customHeight="1">
      <c r="A44" s="256" t="s">
        <v>119</v>
      </c>
      <c r="B44" s="227" t="s">
        <v>120</v>
      </c>
      <c r="C44" s="251" t="s">
        <v>307</v>
      </c>
      <c r="D44" s="251" t="s">
        <v>307</v>
      </c>
      <c r="E44" s="251" t="s">
        <v>307</v>
      </c>
      <c r="F44" s="251" t="s">
        <v>307</v>
      </c>
      <c r="G44" s="251" t="s">
        <v>307</v>
      </c>
      <c r="H44" s="251" t="s">
        <v>307</v>
      </c>
      <c r="I44" s="251" t="s">
        <v>307</v>
      </c>
      <c r="J44" s="251" t="s">
        <v>307</v>
      </c>
      <c r="K44" s="251" t="s">
        <v>307</v>
      </c>
      <c r="L44" s="251" t="s">
        <v>307</v>
      </c>
      <c r="M44" s="251" t="s">
        <v>307</v>
      </c>
      <c r="N44" s="251" t="s">
        <v>307</v>
      </c>
      <c r="O44" s="251" t="s">
        <v>307</v>
      </c>
      <c r="P44" s="133">
        <v>1.53</v>
      </c>
    </row>
    <row r="45" spans="1:16" ht="12.75" customHeight="1">
      <c r="A45" s="256" t="s">
        <v>121</v>
      </c>
      <c r="B45" s="227" t="s">
        <v>120</v>
      </c>
      <c r="C45" s="251" t="s">
        <v>307</v>
      </c>
      <c r="D45" s="251" t="s">
        <v>307</v>
      </c>
      <c r="E45" s="251" t="s">
        <v>307</v>
      </c>
      <c r="F45" s="251" t="s">
        <v>307</v>
      </c>
      <c r="G45" s="251" t="s">
        <v>307</v>
      </c>
      <c r="H45" s="251" t="s">
        <v>307</v>
      </c>
      <c r="I45" s="251" t="s">
        <v>307</v>
      </c>
      <c r="J45" s="251" t="s">
        <v>307</v>
      </c>
      <c r="K45" s="251" t="s">
        <v>307</v>
      </c>
      <c r="L45" s="251" t="s">
        <v>307</v>
      </c>
      <c r="M45" s="251" t="s">
        <v>307</v>
      </c>
      <c r="N45" s="251" t="s">
        <v>307</v>
      </c>
      <c r="O45" s="251" t="s">
        <v>307</v>
      </c>
      <c r="P45" s="133">
        <v>1.19</v>
      </c>
    </row>
    <row r="46" spans="1:16" ht="12.75" customHeight="1">
      <c r="A46" s="256" t="s">
        <v>122</v>
      </c>
      <c r="B46" s="227" t="s">
        <v>81</v>
      </c>
      <c r="C46" s="251" t="s">
        <v>307</v>
      </c>
      <c r="D46" s="251" t="s">
        <v>307</v>
      </c>
      <c r="E46" s="251" t="s">
        <v>307</v>
      </c>
      <c r="F46" s="251" t="s">
        <v>307</v>
      </c>
      <c r="G46" s="251" t="s">
        <v>307</v>
      </c>
      <c r="H46" s="251" t="s">
        <v>307</v>
      </c>
      <c r="I46" s="251" t="s">
        <v>307</v>
      </c>
      <c r="J46" s="251" t="s">
        <v>307</v>
      </c>
      <c r="K46" s="251" t="s">
        <v>307</v>
      </c>
      <c r="L46" s="251" t="s">
        <v>307</v>
      </c>
      <c r="M46" s="251" t="s">
        <v>307</v>
      </c>
      <c r="N46" s="251" t="s">
        <v>307</v>
      </c>
      <c r="O46" s="251" t="s">
        <v>307</v>
      </c>
      <c r="P46" s="133">
        <v>2.6</v>
      </c>
    </row>
    <row r="47" spans="1:16" ht="12.75" customHeight="1">
      <c r="A47" s="250" t="s">
        <v>45</v>
      </c>
      <c r="B47" s="227" t="s">
        <v>106</v>
      </c>
      <c r="C47" s="251" t="s">
        <v>307</v>
      </c>
      <c r="D47" s="251" t="s">
        <v>307</v>
      </c>
      <c r="E47" s="251" t="s">
        <v>307</v>
      </c>
      <c r="F47" s="251" t="s">
        <v>307</v>
      </c>
      <c r="G47" s="251" t="s">
        <v>307</v>
      </c>
      <c r="H47" s="251" t="s">
        <v>307</v>
      </c>
      <c r="I47" s="251" t="s">
        <v>307</v>
      </c>
      <c r="J47" s="251" t="s">
        <v>307</v>
      </c>
      <c r="K47" s="251" t="s">
        <v>307</v>
      </c>
      <c r="L47" s="251" t="s">
        <v>307</v>
      </c>
      <c r="M47" s="251" t="s">
        <v>307</v>
      </c>
      <c r="N47" s="251" t="s">
        <v>307</v>
      </c>
      <c r="O47" s="251" t="s">
        <v>307</v>
      </c>
      <c r="P47" s="133">
        <v>23.8</v>
      </c>
    </row>
    <row r="48" spans="1:16" ht="12.75" customHeight="1">
      <c r="A48" s="256" t="s">
        <v>48</v>
      </c>
      <c r="B48" s="227" t="s">
        <v>49</v>
      </c>
      <c r="C48" s="251" t="s">
        <v>307</v>
      </c>
      <c r="D48" s="251" t="s">
        <v>307</v>
      </c>
      <c r="E48" s="251" t="s">
        <v>307</v>
      </c>
      <c r="F48" s="251" t="s">
        <v>307</v>
      </c>
      <c r="G48" s="251" t="s">
        <v>307</v>
      </c>
      <c r="H48" s="251" t="s">
        <v>307</v>
      </c>
      <c r="I48" s="251" t="s">
        <v>307</v>
      </c>
      <c r="J48" s="251" t="s">
        <v>307</v>
      </c>
      <c r="K48" s="251" t="s">
        <v>307</v>
      </c>
      <c r="L48" s="251" t="s">
        <v>307</v>
      </c>
      <c r="M48" s="251" t="s">
        <v>307</v>
      </c>
      <c r="N48" s="251" t="s">
        <v>307</v>
      </c>
      <c r="O48" s="251" t="s">
        <v>307</v>
      </c>
      <c r="P48" s="133">
        <v>8.01</v>
      </c>
    </row>
    <row r="49" spans="1:16" ht="12.75" customHeight="1">
      <c r="A49" s="256" t="s">
        <v>58</v>
      </c>
      <c r="B49" s="227" t="s">
        <v>59</v>
      </c>
      <c r="C49" s="251" t="s">
        <v>307</v>
      </c>
      <c r="D49" s="251" t="s">
        <v>307</v>
      </c>
      <c r="E49" s="251" t="s">
        <v>307</v>
      </c>
      <c r="F49" s="251" t="s">
        <v>307</v>
      </c>
      <c r="G49" s="251" t="s">
        <v>307</v>
      </c>
      <c r="H49" s="251" t="s">
        <v>307</v>
      </c>
      <c r="I49" s="251" t="s">
        <v>307</v>
      </c>
      <c r="J49" s="251" t="s">
        <v>307</v>
      </c>
      <c r="K49" s="251" t="s">
        <v>307</v>
      </c>
      <c r="L49" s="251" t="s">
        <v>307</v>
      </c>
      <c r="M49" s="251" t="s">
        <v>307</v>
      </c>
      <c r="N49" s="251" t="s">
        <v>307</v>
      </c>
      <c r="O49" s="251" t="s">
        <v>307</v>
      </c>
      <c r="P49" s="133">
        <v>5.71</v>
      </c>
    </row>
    <row r="50" spans="1:16" ht="12.75" customHeight="1">
      <c r="A50" s="256" t="s">
        <v>60</v>
      </c>
      <c r="B50" s="227" t="s">
        <v>49</v>
      </c>
      <c r="C50" s="251" t="s">
        <v>307</v>
      </c>
      <c r="D50" s="251" t="s">
        <v>307</v>
      </c>
      <c r="E50" s="251" t="s">
        <v>307</v>
      </c>
      <c r="F50" s="251" t="s">
        <v>307</v>
      </c>
      <c r="G50" s="251" t="s">
        <v>307</v>
      </c>
      <c r="H50" s="251" t="s">
        <v>307</v>
      </c>
      <c r="I50" s="251" t="s">
        <v>307</v>
      </c>
      <c r="J50" s="251" t="s">
        <v>307</v>
      </c>
      <c r="K50" s="251" t="s">
        <v>307</v>
      </c>
      <c r="L50" s="251" t="s">
        <v>307</v>
      </c>
      <c r="M50" s="251" t="s">
        <v>307</v>
      </c>
      <c r="N50" s="251" t="s">
        <v>307</v>
      </c>
      <c r="O50" s="251" t="s">
        <v>307</v>
      </c>
      <c r="P50" s="133">
        <v>2.99</v>
      </c>
    </row>
    <row r="51" spans="1:16" ht="12.75" customHeight="1">
      <c r="A51" s="256" t="s">
        <v>61</v>
      </c>
      <c r="B51" s="227" t="s">
        <v>62</v>
      </c>
      <c r="C51" s="251" t="s">
        <v>307</v>
      </c>
      <c r="D51" s="251" t="s">
        <v>307</v>
      </c>
      <c r="E51" s="251" t="s">
        <v>307</v>
      </c>
      <c r="F51" s="251" t="s">
        <v>307</v>
      </c>
      <c r="G51" s="251" t="s">
        <v>307</v>
      </c>
      <c r="H51" s="251" t="s">
        <v>307</v>
      </c>
      <c r="I51" s="251" t="s">
        <v>307</v>
      </c>
      <c r="J51" s="251" t="s">
        <v>307</v>
      </c>
      <c r="K51" s="251" t="s">
        <v>307</v>
      </c>
      <c r="L51" s="251" t="s">
        <v>307</v>
      </c>
      <c r="M51" s="251" t="s">
        <v>307</v>
      </c>
      <c r="N51" s="251" t="s">
        <v>307</v>
      </c>
      <c r="O51" s="251" t="s">
        <v>307</v>
      </c>
      <c r="P51" s="133">
        <v>0.72</v>
      </c>
    </row>
    <row r="52" spans="1:16" ht="12.75" customHeight="1">
      <c r="A52" s="256" t="s">
        <v>79</v>
      </c>
      <c r="B52" s="227" t="s">
        <v>81</v>
      </c>
      <c r="C52" s="251" t="s">
        <v>307</v>
      </c>
      <c r="D52" s="251" t="s">
        <v>307</v>
      </c>
      <c r="E52" s="251" t="s">
        <v>307</v>
      </c>
      <c r="F52" s="251" t="s">
        <v>307</v>
      </c>
      <c r="G52" s="251" t="s">
        <v>307</v>
      </c>
      <c r="H52" s="251" t="s">
        <v>307</v>
      </c>
      <c r="I52" s="251" t="s">
        <v>307</v>
      </c>
      <c r="J52" s="251" t="s">
        <v>307</v>
      </c>
      <c r="K52" s="251" t="s">
        <v>307</v>
      </c>
      <c r="L52" s="251" t="s">
        <v>307</v>
      </c>
      <c r="M52" s="251" t="s">
        <v>307</v>
      </c>
      <c r="N52" s="251" t="s">
        <v>307</v>
      </c>
      <c r="O52" s="251" t="s">
        <v>307</v>
      </c>
      <c r="P52" s="133">
        <v>2.86</v>
      </c>
    </row>
    <row r="53" spans="1:16" ht="12.75" customHeight="1">
      <c r="A53" s="256" t="s">
        <v>65</v>
      </c>
      <c r="B53" s="227" t="s">
        <v>106</v>
      </c>
      <c r="C53" s="251" t="s">
        <v>307</v>
      </c>
      <c r="D53" s="251" t="s">
        <v>307</v>
      </c>
      <c r="E53" s="251" t="s">
        <v>307</v>
      </c>
      <c r="F53" s="251" t="s">
        <v>307</v>
      </c>
      <c r="G53" s="251" t="s">
        <v>307</v>
      </c>
      <c r="H53" s="251" t="s">
        <v>307</v>
      </c>
      <c r="I53" s="251" t="s">
        <v>307</v>
      </c>
      <c r="J53" s="251" t="s">
        <v>307</v>
      </c>
      <c r="K53" s="251" t="s">
        <v>307</v>
      </c>
      <c r="L53" s="251" t="s">
        <v>307</v>
      </c>
      <c r="M53" s="251" t="s">
        <v>307</v>
      </c>
      <c r="N53" s="251" t="s">
        <v>307</v>
      </c>
      <c r="O53" s="251" t="s">
        <v>307</v>
      </c>
      <c r="P53" s="133">
        <v>58.78</v>
      </c>
    </row>
    <row r="54" spans="1:16" ht="12.75" customHeight="1">
      <c r="A54" s="256" t="s">
        <v>80</v>
      </c>
      <c r="B54" s="258" t="s">
        <v>81</v>
      </c>
      <c r="C54" s="251" t="s">
        <v>307</v>
      </c>
      <c r="D54" s="251" t="s">
        <v>307</v>
      </c>
      <c r="E54" s="251" t="s">
        <v>307</v>
      </c>
      <c r="F54" s="251" t="s">
        <v>307</v>
      </c>
      <c r="G54" s="251" t="s">
        <v>307</v>
      </c>
      <c r="H54" s="251" t="s">
        <v>307</v>
      </c>
      <c r="I54" s="251" t="s">
        <v>307</v>
      </c>
      <c r="J54" s="251" t="s">
        <v>307</v>
      </c>
      <c r="K54" s="251" t="s">
        <v>307</v>
      </c>
      <c r="L54" s="251" t="s">
        <v>307</v>
      </c>
      <c r="M54" s="251" t="s">
        <v>307</v>
      </c>
      <c r="N54" s="251" t="s">
        <v>307</v>
      </c>
      <c r="O54" s="251" t="s">
        <v>307</v>
      </c>
      <c r="P54" s="133">
        <v>3.45</v>
      </c>
    </row>
    <row r="55" spans="1:16" ht="12.75" customHeight="1">
      <c r="A55" s="256" t="s">
        <v>124</v>
      </c>
      <c r="B55" s="258" t="s">
        <v>81</v>
      </c>
      <c r="C55" s="251" t="s">
        <v>307</v>
      </c>
      <c r="D55" s="251" t="s">
        <v>307</v>
      </c>
      <c r="E55" s="251" t="s">
        <v>307</v>
      </c>
      <c r="F55" s="251" t="s">
        <v>307</v>
      </c>
      <c r="G55" s="251" t="s">
        <v>307</v>
      </c>
      <c r="H55" s="251" t="s">
        <v>307</v>
      </c>
      <c r="I55" s="251" t="s">
        <v>307</v>
      </c>
      <c r="J55" s="251" t="s">
        <v>307</v>
      </c>
      <c r="K55" s="251" t="s">
        <v>307</v>
      </c>
      <c r="L55" s="251" t="s">
        <v>307</v>
      </c>
      <c r="M55" s="251" t="s">
        <v>307</v>
      </c>
      <c r="N55" s="251" t="s">
        <v>307</v>
      </c>
      <c r="O55" s="251" t="s">
        <v>307</v>
      </c>
      <c r="P55" s="133">
        <v>5.95</v>
      </c>
    </row>
    <row r="56" spans="1:16" ht="12.75" customHeight="1">
      <c r="A56" s="256" t="s">
        <v>125</v>
      </c>
      <c r="B56" s="227" t="s">
        <v>47</v>
      </c>
      <c r="C56" s="251" t="s">
        <v>307</v>
      </c>
      <c r="D56" s="251" t="s">
        <v>307</v>
      </c>
      <c r="E56" s="251" t="s">
        <v>307</v>
      </c>
      <c r="F56" s="251" t="s">
        <v>307</v>
      </c>
      <c r="G56" s="251" t="s">
        <v>307</v>
      </c>
      <c r="H56" s="251" t="s">
        <v>307</v>
      </c>
      <c r="I56" s="251" t="s">
        <v>307</v>
      </c>
      <c r="J56" s="251" t="s">
        <v>307</v>
      </c>
      <c r="K56" s="251" t="s">
        <v>307</v>
      </c>
      <c r="L56" s="251" t="s">
        <v>307</v>
      </c>
      <c r="M56" s="251" t="s">
        <v>307</v>
      </c>
      <c r="N56" s="251" t="s">
        <v>307</v>
      </c>
      <c r="O56" s="251" t="s">
        <v>307</v>
      </c>
      <c r="P56" s="133">
        <v>0.91</v>
      </c>
    </row>
    <row r="57" spans="1:16" ht="12.75" customHeight="1"/>
    <row r="58" spans="1:16" ht="12.75" customHeight="1"/>
    <row r="59" spans="1:16" ht="12.75" customHeight="1"/>
    <row r="60" spans="1:16" ht="12.75" customHeight="1"/>
    <row r="61" spans="1:16" ht="12.75" customHeight="1"/>
    <row r="62" spans="1:16" ht="12.75" customHeight="1"/>
    <row r="63" spans="1:16" ht="12.75" customHeight="1"/>
    <row r="64" spans="1:16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E5:F5"/>
  </mergeCells>
  <pageMargins left="0.78740157499999996" right="0.78740157499999996" top="0.984251969" bottom="0.984251969" header="0" footer="0"/>
  <pageSetup paperSize="9" scale="7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sqref="A1:XFD1048576"/>
    </sheetView>
  </sheetViews>
  <sheetFormatPr defaultColWidth="14.42578125" defaultRowHeight="15" customHeight="1"/>
  <cols>
    <col min="1" max="1" width="35.5703125" style="285" customWidth="1"/>
    <col min="2" max="2" width="11.7109375" style="285" customWidth="1"/>
    <col min="3" max="3" width="11.5703125" style="285" customWidth="1"/>
    <col min="4" max="4" width="11.28515625" style="285" customWidth="1"/>
    <col min="5" max="5" width="11.5703125" style="285" customWidth="1"/>
    <col min="6" max="6" width="11.28515625" style="285" customWidth="1"/>
    <col min="7" max="7" width="11.140625" style="285" customWidth="1"/>
    <col min="8" max="11" width="11.28515625" style="285" customWidth="1"/>
    <col min="12" max="12" width="11.5703125" style="285" customWidth="1"/>
    <col min="13" max="13" width="11.28515625" style="285" customWidth="1"/>
    <col min="14" max="14" width="11.5703125" style="285" customWidth="1"/>
    <col min="15" max="15" width="11.28515625" style="285" customWidth="1"/>
    <col min="16" max="16" width="9.42578125" style="285" customWidth="1"/>
    <col min="17" max="17" width="10.28515625" style="285" customWidth="1"/>
    <col min="18" max="21" width="9.42578125" style="285" customWidth="1"/>
    <col min="22" max="22" width="11.140625" style="285" customWidth="1"/>
    <col min="23" max="23" width="9.140625" style="285" customWidth="1"/>
    <col min="24" max="24" width="10.7109375" style="285" customWidth="1"/>
    <col min="25" max="25" width="9.42578125" style="285" customWidth="1"/>
    <col min="26" max="26" width="10.7109375" style="285" customWidth="1"/>
    <col min="27" max="28" width="9.42578125" style="285" customWidth="1"/>
    <col min="29" max="31" width="9.140625" style="285" customWidth="1"/>
    <col min="32" max="16384" width="14.42578125" style="285"/>
  </cols>
  <sheetData>
    <row r="1" spans="1:31" ht="12.75" customHeight="1">
      <c r="A1" s="281"/>
      <c r="B1" s="282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1"/>
      <c r="W1" s="284"/>
      <c r="X1" s="284"/>
      <c r="Y1" s="284"/>
      <c r="Z1" s="284"/>
      <c r="AA1" s="284"/>
      <c r="AB1" s="284"/>
      <c r="AC1" s="284"/>
      <c r="AD1" s="284"/>
      <c r="AE1" s="284"/>
    </row>
    <row r="2" spans="1:31" ht="12.75" customHeight="1">
      <c r="A2" s="281"/>
      <c r="B2" s="282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1"/>
      <c r="W2" s="284"/>
      <c r="X2" s="284"/>
      <c r="Y2" s="284"/>
      <c r="Z2" s="284"/>
      <c r="AA2" s="284"/>
      <c r="AB2" s="284"/>
      <c r="AC2" s="284"/>
      <c r="AD2" s="284"/>
      <c r="AE2" s="284"/>
    </row>
    <row r="3" spans="1:31" ht="12.75" customHeight="1">
      <c r="A3" s="281"/>
      <c r="B3" s="282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1"/>
      <c r="W3" s="284"/>
      <c r="X3" s="284"/>
      <c r="Y3" s="284"/>
      <c r="Z3" s="284"/>
      <c r="AA3" s="284"/>
      <c r="AB3" s="284"/>
      <c r="AC3" s="284"/>
      <c r="AD3" s="284"/>
      <c r="AE3" s="284"/>
    </row>
    <row r="4" spans="1:31" ht="12.75" customHeight="1">
      <c r="A4" s="281"/>
      <c r="B4" s="282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1"/>
      <c r="W4" s="284"/>
      <c r="X4" s="284"/>
      <c r="Y4" s="284"/>
      <c r="Z4" s="284"/>
      <c r="AA4" s="284"/>
      <c r="AB4" s="284"/>
      <c r="AC4" s="284"/>
      <c r="AD4" s="284"/>
      <c r="AE4" s="284"/>
    </row>
    <row r="5" spans="1:31" ht="12.75" customHeight="1">
      <c r="A5" s="504" t="s">
        <v>126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6"/>
      <c r="P5" s="283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</row>
    <row r="6" spans="1:31" ht="12.75" customHeight="1">
      <c r="A6" s="268" t="s">
        <v>127</v>
      </c>
      <c r="B6" s="268" t="s">
        <v>12</v>
      </c>
      <c r="C6" s="268" t="s">
        <v>128</v>
      </c>
      <c r="D6" s="268" t="s">
        <v>129</v>
      </c>
      <c r="E6" s="268" t="s">
        <v>130</v>
      </c>
      <c r="F6" s="268" t="s">
        <v>131</v>
      </c>
      <c r="G6" s="268" t="s">
        <v>132</v>
      </c>
      <c r="H6" s="268" t="s">
        <v>133</v>
      </c>
      <c r="I6" s="268" t="s">
        <v>134</v>
      </c>
      <c r="J6" s="268" t="s">
        <v>135</v>
      </c>
      <c r="K6" s="268" t="s">
        <v>136</v>
      </c>
      <c r="L6" s="268" t="s">
        <v>137</v>
      </c>
      <c r="M6" s="268" t="s">
        <v>138</v>
      </c>
      <c r="N6" s="268" t="s">
        <v>139</v>
      </c>
      <c r="O6" s="268" t="s">
        <v>27</v>
      </c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</row>
    <row r="7" spans="1:31" ht="15" customHeight="1">
      <c r="A7" s="269" t="s">
        <v>140</v>
      </c>
      <c r="B7" s="270" t="s">
        <v>106</v>
      </c>
      <c r="C7" s="271">
        <v>0</v>
      </c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2"/>
      <c r="O7" s="273">
        <f t="shared" ref="O7:O53" si="0">AVERAGE(C7:N7)</f>
        <v>0</v>
      </c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</row>
    <row r="8" spans="1:31" ht="15" customHeight="1">
      <c r="A8" s="274" t="s">
        <v>142</v>
      </c>
      <c r="B8" s="275" t="s">
        <v>34</v>
      </c>
      <c r="C8" s="271">
        <v>29.25</v>
      </c>
      <c r="D8" s="271">
        <v>26</v>
      </c>
      <c r="E8" s="271">
        <v>25.85</v>
      </c>
      <c r="F8" s="271">
        <v>26.51</v>
      </c>
      <c r="G8" s="271">
        <v>27.59</v>
      </c>
      <c r="H8" s="271">
        <v>29.86</v>
      </c>
      <c r="I8" s="271">
        <v>33.1</v>
      </c>
      <c r="J8" s="271">
        <v>35.729999999999997</v>
      </c>
      <c r="K8" s="271">
        <v>36.380000000000003</v>
      </c>
      <c r="L8" s="271">
        <v>38.42</v>
      </c>
      <c r="M8" s="271">
        <v>40.4</v>
      </c>
      <c r="N8" s="272">
        <v>42.64</v>
      </c>
      <c r="O8" s="276">
        <f t="shared" si="0"/>
        <v>32.644166666666663</v>
      </c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</row>
    <row r="9" spans="1:31" ht="15" customHeight="1">
      <c r="A9" s="274" t="s">
        <v>143</v>
      </c>
      <c r="B9" s="275" t="s">
        <v>34</v>
      </c>
      <c r="C9" s="271">
        <v>23.81</v>
      </c>
      <c r="D9" s="271">
        <v>21.67</v>
      </c>
      <c r="E9" s="271">
        <v>20.14</v>
      </c>
      <c r="F9" s="271">
        <v>20.88</v>
      </c>
      <c r="G9" s="271">
        <v>21.45</v>
      </c>
      <c r="H9" s="271">
        <v>23.59</v>
      </c>
      <c r="I9" s="271">
        <v>25.76</v>
      </c>
      <c r="J9" s="271">
        <v>28.16</v>
      </c>
      <c r="K9" s="271">
        <v>28.72</v>
      </c>
      <c r="L9" s="271">
        <v>30.73</v>
      </c>
      <c r="M9" s="271">
        <v>33.33</v>
      </c>
      <c r="N9" s="272">
        <v>31.9</v>
      </c>
      <c r="O9" s="276">
        <f t="shared" si="0"/>
        <v>25.844999999999995</v>
      </c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</row>
    <row r="10" spans="1:31" ht="15" customHeight="1">
      <c r="A10" s="274" t="s">
        <v>144</v>
      </c>
      <c r="B10" s="275" t="s">
        <v>101</v>
      </c>
      <c r="C10" s="271">
        <v>0.35</v>
      </c>
      <c r="D10" s="271">
        <v>0.37</v>
      </c>
      <c r="E10" s="271">
        <v>0.4</v>
      </c>
      <c r="F10" s="271">
        <v>0.46</v>
      </c>
      <c r="G10" s="271">
        <v>0.48</v>
      </c>
      <c r="H10" s="271">
        <v>0.5</v>
      </c>
      <c r="I10" s="271">
        <v>0.51</v>
      </c>
      <c r="J10" s="271">
        <v>0.49</v>
      </c>
      <c r="K10" s="271">
        <v>0.49</v>
      </c>
      <c r="L10" s="271">
        <v>0.51</v>
      </c>
      <c r="M10" s="271">
        <v>0.52</v>
      </c>
      <c r="N10" s="272">
        <v>0.56000000000000005</v>
      </c>
      <c r="O10" s="276">
        <f t="shared" si="0"/>
        <v>0.47000000000000003</v>
      </c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</row>
    <row r="11" spans="1:31" ht="15" customHeight="1">
      <c r="A11" s="274" t="s">
        <v>145</v>
      </c>
      <c r="B11" s="275" t="s">
        <v>101</v>
      </c>
      <c r="C11" s="271">
        <v>0.42</v>
      </c>
      <c r="D11" s="271">
        <v>0.45</v>
      </c>
      <c r="E11" s="271">
        <v>0.47</v>
      </c>
      <c r="F11" s="271">
        <v>0.5</v>
      </c>
      <c r="G11" s="271">
        <v>0.56999999999999995</v>
      </c>
      <c r="H11" s="271">
        <v>0.56999999999999995</v>
      </c>
      <c r="I11" s="271">
        <v>0.56000000000000005</v>
      </c>
      <c r="J11" s="271">
        <v>0.54</v>
      </c>
      <c r="K11" s="271">
        <v>0.53</v>
      </c>
      <c r="L11" s="271">
        <v>0.55000000000000004</v>
      </c>
      <c r="M11" s="271">
        <v>0.56000000000000005</v>
      </c>
      <c r="N11" s="272">
        <v>0.59</v>
      </c>
      <c r="O11" s="276">
        <f t="shared" si="0"/>
        <v>0.52583333333333337</v>
      </c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</row>
    <row r="12" spans="1:31" ht="15" customHeight="1">
      <c r="A12" s="277" t="s">
        <v>146</v>
      </c>
      <c r="B12" s="275" t="s">
        <v>101</v>
      </c>
      <c r="C12" s="271">
        <v>0.39</v>
      </c>
      <c r="D12" s="271">
        <v>0.43</v>
      </c>
      <c r="E12" s="271">
        <v>0.38</v>
      </c>
      <c r="F12" s="271">
        <v>0.45</v>
      </c>
      <c r="G12" s="271">
        <v>0.51</v>
      </c>
      <c r="H12" s="271">
        <v>0.55000000000000004</v>
      </c>
      <c r="I12" s="271">
        <v>0.5</v>
      </c>
      <c r="J12" s="271">
        <v>0.43</v>
      </c>
      <c r="K12" s="271">
        <v>0.42</v>
      </c>
      <c r="L12" s="271">
        <v>0.44</v>
      </c>
      <c r="M12" s="271">
        <v>0.49</v>
      </c>
      <c r="N12" s="272">
        <v>0.53</v>
      </c>
      <c r="O12" s="276">
        <f t="shared" si="0"/>
        <v>0.46000000000000013</v>
      </c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</row>
    <row r="13" spans="1:31" ht="15" customHeight="1">
      <c r="A13" s="277" t="s">
        <v>147</v>
      </c>
      <c r="B13" s="275" t="s">
        <v>101</v>
      </c>
      <c r="C13" s="271">
        <v>1.18</v>
      </c>
      <c r="D13" s="278">
        <v>1.05</v>
      </c>
      <c r="E13" s="278">
        <v>1.1000000000000001</v>
      </c>
      <c r="F13" s="278">
        <v>1.1499999999999999</v>
      </c>
      <c r="G13" s="278">
        <v>1.2</v>
      </c>
      <c r="H13" s="278">
        <v>1.28</v>
      </c>
      <c r="I13" s="278">
        <v>1.2</v>
      </c>
      <c r="J13" s="271">
        <v>1.1100000000000001</v>
      </c>
      <c r="K13" s="271">
        <v>1.1100000000000001</v>
      </c>
      <c r="L13" s="278">
        <v>1.1000000000000001</v>
      </c>
      <c r="M13" s="278">
        <v>1.07</v>
      </c>
      <c r="N13" s="279">
        <v>1.17</v>
      </c>
      <c r="O13" s="276">
        <f t="shared" si="0"/>
        <v>1.1433333333333333</v>
      </c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</row>
    <row r="14" spans="1:31" ht="15" customHeight="1">
      <c r="A14" s="277" t="s">
        <v>148</v>
      </c>
      <c r="B14" s="275" t="s">
        <v>34</v>
      </c>
      <c r="C14" s="271">
        <v>111.31</v>
      </c>
      <c r="D14" s="278">
        <v>126.49</v>
      </c>
      <c r="E14" s="278">
        <v>104.64</v>
      </c>
      <c r="F14" s="278">
        <v>98.08</v>
      </c>
      <c r="G14" s="278">
        <v>92.88</v>
      </c>
      <c r="H14" s="278">
        <v>89.9</v>
      </c>
      <c r="I14" s="278">
        <v>94.88</v>
      </c>
      <c r="J14" s="271">
        <v>113.97</v>
      </c>
      <c r="K14" s="271">
        <v>119.11</v>
      </c>
      <c r="L14" s="278">
        <v>124.41</v>
      </c>
      <c r="M14" s="278">
        <v>134.01</v>
      </c>
      <c r="N14" s="279">
        <v>124.88</v>
      </c>
      <c r="O14" s="276">
        <f t="shared" si="0"/>
        <v>111.21333333333332</v>
      </c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</row>
    <row r="15" spans="1:31" ht="15" customHeight="1">
      <c r="A15" s="277" t="s">
        <v>149</v>
      </c>
      <c r="B15" s="275" t="s">
        <v>34</v>
      </c>
      <c r="C15" s="271">
        <v>105.01</v>
      </c>
      <c r="D15" s="278">
        <v>114.66</v>
      </c>
      <c r="E15" s="278">
        <v>103.61</v>
      </c>
      <c r="F15" s="278">
        <v>92.09</v>
      </c>
      <c r="G15" s="278">
        <v>85.2</v>
      </c>
      <c r="H15" s="278">
        <v>81.13</v>
      </c>
      <c r="I15" s="278">
        <v>80.3</v>
      </c>
      <c r="J15" s="271">
        <v>99.99</v>
      </c>
      <c r="K15" s="271">
        <v>103.24</v>
      </c>
      <c r="L15" s="278">
        <v>101.84</v>
      </c>
      <c r="M15" s="278">
        <v>104.24</v>
      </c>
      <c r="N15" s="279">
        <v>108.3</v>
      </c>
      <c r="O15" s="276">
        <f t="shared" si="0"/>
        <v>98.30083333333333</v>
      </c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</row>
    <row r="16" spans="1:31" ht="15" customHeight="1">
      <c r="A16" s="274" t="s">
        <v>150</v>
      </c>
      <c r="B16" s="275" t="s">
        <v>151</v>
      </c>
      <c r="C16" s="271">
        <v>24.05</v>
      </c>
      <c r="D16" s="278">
        <v>23.52</v>
      </c>
      <c r="E16" s="278">
        <v>24.19</v>
      </c>
      <c r="F16" s="278">
        <v>24.33</v>
      </c>
      <c r="G16" s="278">
        <v>24.65</v>
      </c>
      <c r="H16" s="278">
        <v>26.13</v>
      </c>
      <c r="I16" s="278">
        <v>24</v>
      </c>
      <c r="J16" s="271">
        <v>25</v>
      </c>
      <c r="K16" s="271">
        <v>24.88</v>
      </c>
      <c r="L16" s="278">
        <v>24.88</v>
      </c>
      <c r="M16" s="278">
        <v>25.06</v>
      </c>
      <c r="N16" s="279">
        <v>27.15</v>
      </c>
      <c r="O16" s="276">
        <f t="shared" si="0"/>
        <v>24.819999999999997</v>
      </c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</row>
    <row r="17" spans="1:31" ht="15" customHeight="1">
      <c r="A17" s="274" t="s">
        <v>152</v>
      </c>
      <c r="B17" s="275" t="s">
        <v>153</v>
      </c>
      <c r="C17" s="271">
        <v>44.11</v>
      </c>
      <c r="D17" s="278">
        <v>46.48</v>
      </c>
      <c r="E17" s="278">
        <v>43.43</v>
      </c>
      <c r="F17" s="278">
        <v>45.12</v>
      </c>
      <c r="G17" s="278">
        <v>46.22</v>
      </c>
      <c r="H17" s="278">
        <v>45.98</v>
      </c>
      <c r="I17" s="278">
        <v>47.34</v>
      </c>
      <c r="J17" s="271">
        <v>47.48</v>
      </c>
      <c r="K17" s="271">
        <v>50.67</v>
      </c>
      <c r="L17" s="278">
        <v>51.56</v>
      </c>
      <c r="M17" s="278">
        <v>52.6</v>
      </c>
      <c r="N17" s="279">
        <v>51.36</v>
      </c>
      <c r="O17" s="276">
        <f t="shared" si="0"/>
        <v>47.695833333333347</v>
      </c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</row>
    <row r="18" spans="1:31" ht="15" customHeight="1">
      <c r="A18" s="277" t="s">
        <v>154</v>
      </c>
      <c r="B18" s="275" t="s">
        <v>34</v>
      </c>
      <c r="C18" s="271">
        <v>90.78</v>
      </c>
      <c r="D18" s="278">
        <v>108.73</v>
      </c>
      <c r="E18" s="278">
        <v>116.09</v>
      </c>
      <c r="F18" s="278">
        <v>119.01</v>
      </c>
      <c r="G18" s="278">
        <v>99.03</v>
      </c>
      <c r="H18" s="278">
        <v>77.900000000000006</v>
      </c>
      <c r="I18" s="278">
        <v>62.03</v>
      </c>
      <c r="J18" s="271">
        <v>65.33</v>
      </c>
      <c r="K18" s="271">
        <v>63.67</v>
      </c>
      <c r="L18" s="278">
        <v>61.45</v>
      </c>
      <c r="M18" s="278">
        <v>61.81</v>
      </c>
      <c r="N18" s="279">
        <v>62.89</v>
      </c>
      <c r="O18" s="276">
        <f t="shared" si="0"/>
        <v>82.393333333333331</v>
      </c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</row>
    <row r="19" spans="1:31" ht="15" customHeight="1">
      <c r="A19" s="277" t="s">
        <v>155</v>
      </c>
      <c r="B19" s="275" t="s">
        <v>34</v>
      </c>
      <c r="C19" s="271">
        <v>98.67</v>
      </c>
      <c r="D19" s="278">
        <v>111.11</v>
      </c>
      <c r="E19" s="278">
        <v>109.02</v>
      </c>
      <c r="F19" s="278">
        <v>115.22</v>
      </c>
      <c r="G19" s="278">
        <v>103.36</v>
      </c>
      <c r="H19" s="278">
        <v>83.95</v>
      </c>
      <c r="I19" s="278">
        <v>63.15</v>
      </c>
      <c r="J19" s="271">
        <v>61.36</v>
      </c>
      <c r="K19" s="271">
        <v>60.49</v>
      </c>
      <c r="L19" s="278">
        <v>59.05</v>
      </c>
      <c r="M19" s="278">
        <v>65.42</v>
      </c>
      <c r="N19" s="279">
        <v>61.78</v>
      </c>
      <c r="O19" s="276">
        <f t="shared" si="0"/>
        <v>82.714999999999989</v>
      </c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</row>
    <row r="20" spans="1:31" ht="15" customHeight="1">
      <c r="A20" s="277" t="s">
        <v>156</v>
      </c>
      <c r="B20" s="275" t="s">
        <v>59</v>
      </c>
      <c r="C20" s="271">
        <v>9.18</v>
      </c>
      <c r="D20" s="278">
        <v>9.8699999999999992</v>
      </c>
      <c r="E20" s="278">
        <v>8.6999999999999993</v>
      </c>
      <c r="F20" s="278">
        <v>8.1199999999999992</v>
      </c>
      <c r="G20" s="278">
        <v>8.35</v>
      </c>
      <c r="H20" s="278">
        <v>8.0500000000000007</v>
      </c>
      <c r="I20" s="278">
        <v>8.5500000000000007</v>
      </c>
      <c r="J20" s="271">
        <v>8.35</v>
      </c>
      <c r="K20" s="271">
        <v>8.27</v>
      </c>
      <c r="L20" s="278">
        <v>7.64</v>
      </c>
      <c r="M20" s="278">
        <v>8.2799999999999994</v>
      </c>
      <c r="N20" s="279">
        <v>8.42</v>
      </c>
      <c r="O20" s="276">
        <f t="shared" si="0"/>
        <v>8.4816666666666656</v>
      </c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</row>
    <row r="21" spans="1:31" ht="15" customHeight="1">
      <c r="A21" s="277" t="s">
        <v>157</v>
      </c>
      <c r="B21" s="275" t="s">
        <v>101</v>
      </c>
      <c r="C21" s="271">
        <v>0.31</v>
      </c>
      <c r="D21" s="278">
        <v>0.3</v>
      </c>
      <c r="E21" s="278">
        <v>0.32</v>
      </c>
      <c r="F21" s="278">
        <v>0.35</v>
      </c>
      <c r="G21" s="278">
        <v>0.36</v>
      </c>
      <c r="H21" s="278">
        <v>0.37</v>
      </c>
      <c r="I21" s="278">
        <v>0.33</v>
      </c>
      <c r="J21" s="271">
        <v>0.33</v>
      </c>
      <c r="K21" s="271">
        <v>0.34</v>
      </c>
      <c r="L21" s="278">
        <v>0.35</v>
      </c>
      <c r="M21" s="278">
        <v>0.37</v>
      </c>
      <c r="N21" s="279">
        <v>0.36</v>
      </c>
      <c r="O21" s="276">
        <f t="shared" si="0"/>
        <v>0.34083333333333332</v>
      </c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</row>
    <row r="22" spans="1:31" ht="15" customHeight="1">
      <c r="A22" s="277" t="s">
        <v>158</v>
      </c>
      <c r="B22" s="275" t="s">
        <v>59</v>
      </c>
      <c r="C22" s="271">
        <v>10.92</v>
      </c>
      <c r="D22" s="278">
        <v>12.87</v>
      </c>
      <c r="E22" s="278">
        <v>12.04</v>
      </c>
      <c r="F22" s="278">
        <v>11.01</v>
      </c>
      <c r="G22" s="278">
        <v>9.7899999999999991</v>
      </c>
      <c r="H22" s="278">
        <v>9.77</v>
      </c>
      <c r="I22" s="278">
        <v>10.01</v>
      </c>
      <c r="J22" s="271">
        <v>9.9499999999999993</v>
      </c>
      <c r="K22" s="271">
        <v>10.55</v>
      </c>
      <c r="L22" s="278">
        <v>10.56</v>
      </c>
      <c r="M22" s="278">
        <v>11.11</v>
      </c>
      <c r="N22" s="279">
        <v>11.97</v>
      </c>
      <c r="O22" s="276">
        <f t="shared" si="0"/>
        <v>10.879166666666668</v>
      </c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</row>
    <row r="23" spans="1:31" ht="15" customHeight="1">
      <c r="A23" s="277" t="s">
        <v>159</v>
      </c>
      <c r="B23" s="275" t="s">
        <v>34</v>
      </c>
      <c r="C23" s="271">
        <v>26.26</v>
      </c>
      <c r="D23" s="278">
        <v>22.24</v>
      </c>
      <c r="E23" s="278">
        <v>20.14</v>
      </c>
      <c r="F23" s="278">
        <v>21.47</v>
      </c>
      <c r="G23" s="278">
        <v>22.34</v>
      </c>
      <c r="H23" s="278">
        <v>21.65</v>
      </c>
      <c r="I23" s="278">
        <v>18.79</v>
      </c>
      <c r="J23" s="271">
        <v>17.3</v>
      </c>
      <c r="K23" s="271">
        <v>17.47</v>
      </c>
      <c r="L23" s="278">
        <v>16.93</v>
      </c>
      <c r="M23" s="278">
        <v>17.68</v>
      </c>
      <c r="N23" s="279">
        <v>17.71</v>
      </c>
      <c r="O23" s="276">
        <f t="shared" si="0"/>
        <v>19.998333333333335</v>
      </c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</row>
    <row r="24" spans="1:31" ht="15" customHeight="1">
      <c r="A24" s="277" t="s">
        <v>160</v>
      </c>
      <c r="B24" s="275" t="s">
        <v>34</v>
      </c>
      <c r="C24" s="271">
        <v>36.9</v>
      </c>
      <c r="D24" s="278">
        <v>23.88</v>
      </c>
      <c r="E24" s="278">
        <v>33.56</v>
      </c>
      <c r="F24" s="278">
        <v>31.99</v>
      </c>
      <c r="G24" s="278">
        <v>29.29</v>
      </c>
      <c r="H24" s="278">
        <v>29.48</v>
      </c>
      <c r="I24" s="278">
        <v>28.94</v>
      </c>
      <c r="J24" s="271">
        <v>28.61</v>
      </c>
      <c r="K24" s="271">
        <v>30.15</v>
      </c>
      <c r="L24" s="278">
        <v>34.35</v>
      </c>
      <c r="M24" s="278">
        <v>38.26</v>
      </c>
      <c r="N24" s="279">
        <v>37.5</v>
      </c>
      <c r="O24" s="276">
        <f t="shared" si="0"/>
        <v>31.909166666666664</v>
      </c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</row>
    <row r="25" spans="1:31" ht="15" customHeight="1">
      <c r="A25" s="277" t="s">
        <v>161</v>
      </c>
      <c r="B25" s="275" t="s">
        <v>47</v>
      </c>
      <c r="C25" s="271">
        <v>281.33</v>
      </c>
      <c r="D25" s="278">
        <v>289.5</v>
      </c>
      <c r="E25" s="278">
        <v>284.14999999999998</v>
      </c>
      <c r="F25" s="278">
        <v>291.99</v>
      </c>
      <c r="G25" s="278">
        <v>288.47000000000003</v>
      </c>
      <c r="H25" s="278">
        <v>286.38</v>
      </c>
      <c r="I25" s="278">
        <v>285.68</v>
      </c>
      <c r="J25" s="271">
        <v>287.24</v>
      </c>
      <c r="K25" s="271">
        <v>290.13</v>
      </c>
      <c r="L25" s="278">
        <v>297.77</v>
      </c>
      <c r="M25" s="278">
        <v>300.52999999999997</v>
      </c>
      <c r="N25" s="279">
        <v>306.52999999999997</v>
      </c>
      <c r="O25" s="276">
        <f t="shared" si="0"/>
        <v>290.80833333333334</v>
      </c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</row>
    <row r="26" spans="1:31" ht="15" customHeight="1">
      <c r="A26" s="277" t="s">
        <v>162</v>
      </c>
      <c r="B26" s="275" t="s">
        <v>47</v>
      </c>
      <c r="C26" s="271">
        <v>230.95</v>
      </c>
      <c r="D26" s="278">
        <v>236.6</v>
      </c>
      <c r="E26" s="278">
        <v>232.79</v>
      </c>
      <c r="F26" s="278">
        <v>234.87</v>
      </c>
      <c r="G26" s="278">
        <v>231.91</v>
      </c>
      <c r="H26" s="278">
        <v>233.75</v>
      </c>
      <c r="I26" s="278">
        <v>234.05</v>
      </c>
      <c r="J26" s="271">
        <v>234.58</v>
      </c>
      <c r="K26" s="271">
        <v>243.54</v>
      </c>
      <c r="L26" s="278">
        <v>247.08</v>
      </c>
      <c r="M26" s="278">
        <v>248.96</v>
      </c>
      <c r="N26" s="279">
        <v>252.08</v>
      </c>
      <c r="O26" s="276">
        <f t="shared" si="0"/>
        <v>238.42999999999998</v>
      </c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</row>
    <row r="27" spans="1:31" ht="15" customHeight="1">
      <c r="A27" s="277" t="s">
        <v>163</v>
      </c>
      <c r="B27" s="275" t="s">
        <v>106</v>
      </c>
      <c r="C27" s="271">
        <v>43.62</v>
      </c>
      <c r="D27" s="278">
        <v>44.48</v>
      </c>
      <c r="E27" s="278">
        <v>43.92</v>
      </c>
      <c r="F27" s="278">
        <v>43.03</v>
      </c>
      <c r="G27" s="278">
        <v>41.83</v>
      </c>
      <c r="H27" s="278">
        <v>41.62</v>
      </c>
      <c r="I27" s="278">
        <v>41.8</v>
      </c>
      <c r="J27" s="271">
        <v>42.93</v>
      </c>
      <c r="K27" s="271">
        <v>45.61</v>
      </c>
      <c r="L27" s="278">
        <v>46.49</v>
      </c>
      <c r="M27" s="278">
        <v>48.28</v>
      </c>
      <c r="N27" s="279">
        <v>46.92</v>
      </c>
      <c r="O27" s="276">
        <f t="shared" si="0"/>
        <v>44.210833333333333</v>
      </c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</row>
    <row r="28" spans="1:31" ht="15" customHeight="1">
      <c r="A28" s="274" t="s">
        <v>164</v>
      </c>
      <c r="B28" s="275" t="s">
        <v>106</v>
      </c>
      <c r="C28" s="271">
        <v>45.99</v>
      </c>
      <c r="D28" s="278">
        <v>46.77</v>
      </c>
      <c r="E28" s="278">
        <v>52.08</v>
      </c>
      <c r="F28" s="278">
        <v>45.64</v>
      </c>
      <c r="G28" s="278">
        <v>44</v>
      </c>
      <c r="H28" s="278">
        <v>44.04</v>
      </c>
      <c r="I28" s="278">
        <v>44.68</v>
      </c>
      <c r="J28" s="271">
        <v>45.53</v>
      </c>
      <c r="K28" s="271">
        <v>48.07</v>
      </c>
      <c r="L28" s="278">
        <v>49.46</v>
      </c>
      <c r="M28" s="278">
        <v>51.08</v>
      </c>
      <c r="N28" s="279">
        <v>49.61</v>
      </c>
      <c r="O28" s="276">
        <f t="shared" si="0"/>
        <v>47.245833333333337</v>
      </c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</row>
    <row r="29" spans="1:31" ht="15" customHeight="1">
      <c r="A29" s="274" t="s">
        <v>165</v>
      </c>
      <c r="B29" s="275" t="s">
        <v>47</v>
      </c>
      <c r="C29" s="271">
        <v>463.88</v>
      </c>
      <c r="D29" s="278">
        <v>466.03</v>
      </c>
      <c r="E29" s="278">
        <v>468.36</v>
      </c>
      <c r="F29" s="278">
        <v>476.54</v>
      </c>
      <c r="G29" s="278">
        <v>470.89</v>
      </c>
      <c r="H29" s="278">
        <v>469.86</v>
      </c>
      <c r="I29" s="278">
        <v>467.29</v>
      </c>
      <c r="J29" s="271">
        <v>473.64</v>
      </c>
      <c r="K29" s="271">
        <v>498.57</v>
      </c>
      <c r="L29" s="278">
        <v>501.03</v>
      </c>
      <c r="M29" s="278">
        <v>506.75</v>
      </c>
      <c r="N29" s="279">
        <v>484.43</v>
      </c>
      <c r="O29" s="276">
        <f t="shared" si="0"/>
        <v>478.93916666666661</v>
      </c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</row>
    <row r="30" spans="1:31" ht="15" customHeight="1">
      <c r="A30" s="274" t="s">
        <v>166</v>
      </c>
      <c r="B30" s="275" t="s">
        <v>47</v>
      </c>
      <c r="C30" s="271">
        <v>366.62</v>
      </c>
      <c r="D30" s="278">
        <v>383.58</v>
      </c>
      <c r="E30" s="278">
        <v>386.29</v>
      </c>
      <c r="F30" s="278">
        <v>387.6</v>
      </c>
      <c r="G30" s="278">
        <v>384.15</v>
      </c>
      <c r="H30" s="278">
        <v>384.83</v>
      </c>
      <c r="I30" s="278">
        <v>378.44</v>
      </c>
      <c r="J30" s="271">
        <v>380.19</v>
      </c>
      <c r="K30" s="271">
        <v>365.38</v>
      </c>
      <c r="L30" s="278">
        <v>398.45</v>
      </c>
      <c r="M30" s="278">
        <v>388.64</v>
      </c>
      <c r="N30" s="279">
        <v>401.68</v>
      </c>
      <c r="O30" s="276">
        <f t="shared" si="0"/>
        <v>383.82083333333338</v>
      </c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</row>
    <row r="31" spans="1:31" ht="15" customHeight="1">
      <c r="A31" s="274" t="s">
        <v>167</v>
      </c>
      <c r="B31" s="275" t="s">
        <v>47</v>
      </c>
      <c r="C31" s="271">
        <v>361.41</v>
      </c>
      <c r="D31" s="278">
        <v>369.6</v>
      </c>
      <c r="E31" s="278">
        <v>370.36</v>
      </c>
      <c r="F31" s="278">
        <v>375.88</v>
      </c>
      <c r="G31" s="278">
        <v>371.18</v>
      </c>
      <c r="H31" s="278">
        <v>371.32</v>
      </c>
      <c r="I31" s="278">
        <v>374.84</v>
      </c>
      <c r="J31" s="271">
        <v>378.29</v>
      </c>
      <c r="K31" s="271">
        <v>383.69</v>
      </c>
      <c r="L31" s="278">
        <v>396.84</v>
      </c>
      <c r="M31" s="278">
        <v>394.74</v>
      </c>
      <c r="N31" s="279">
        <v>396.43</v>
      </c>
      <c r="O31" s="276">
        <f t="shared" si="0"/>
        <v>378.71500000000009</v>
      </c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</row>
    <row r="32" spans="1:31" ht="15" customHeight="1">
      <c r="A32" s="274" t="s">
        <v>168</v>
      </c>
      <c r="B32" s="275" t="s">
        <v>47</v>
      </c>
      <c r="C32" s="271">
        <v>486.87</v>
      </c>
      <c r="D32" s="278">
        <v>506.87</v>
      </c>
      <c r="E32" s="278">
        <v>518.41</v>
      </c>
      <c r="F32" s="278">
        <v>524.53</v>
      </c>
      <c r="G32" s="278">
        <v>510.22</v>
      </c>
      <c r="H32" s="278">
        <v>499.61</v>
      </c>
      <c r="I32" s="278">
        <v>505.69</v>
      </c>
      <c r="J32" s="271">
        <v>517.76</v>
      </c>
      <c r="K32" s="271">
        <v>527.63</v>
      </c>
      <c r="L32" s="278">
        <v>531.04999999999995</v>
      </c>
      <c r="M32" s="278">
        <v>553.03</v>
      </c>
      <c r="N32" s="279">
        <v>555.1</v>
      </c>
      <c r="O32" s="276">
        <f t="shared" si="0"/>
        <v>519.73083333333341</v>
      </c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</row>
    <row r="33" spans="1:31" ht="15" customHeight="1">
      <c r="A33" s="274" t="s">
        <v>169</v>
      </c>
      <c r="B33" s="275" t="s">
        <v>47</v>
      </c>
      <c r="C33" s="271">
        <v>736.31</v>
      </c>
      <c r="D33" s="278">
        <v>762.34</v>
      </c>
      <c r="E33" s="278">
        <v>780.59</v>
      </c>
      <c r="F33" s="278">
        <v>792.63</v>
      </c>
      <c r="G33" s="278">
        <v>777.75</v>
      </c>
      <c r="H33" s="278">
        <v>777.11</v>
      </c>
      <c r="I33" s="278">
        <v>810.84</v>
      </c>
      <c r="J33" s="271">
        <v>816.98</v>
      </c>
      <c r="K33" s="271">
        <v>821.58</v>
      </c>
      <c r="L33" s="278">
        <v>840.79</v>
      </c>
      <c r="M33" s="278">
        <v>877.24</v>
      </c>
      <c r="N33" s="279">
        <v>896.59</v>
      </c>
      <c r="O33" s="276">
        <f t="shared" si="0"/>
        <v>807.56250000000011</v>
      </c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</row>
    <row r="34" spans="1:31" ht="15" customHeight="1">
      <c r="A34" s="277" t="s">
        <v>170</v>
      </c>
      <c r="B34" s="275" t="s">
        <v>106</v>
      </c>
      <c r="C34" s="271">
        <v>38.93</v>
      </c>
      <c r="D34" s="278">
        <v>39.450000000000003</v>
      </c>
      <c r="E34" s="278">
        <v>38.64</v>
      </c>
      <c r="F34" s="278">
        <v>42.35</v>
      </c>
      <c r="G34" s="278">
        <v>37.340000000000003</v>
      </c>
      <c r="H34" s="278">
        <v>37.54</v>
      </c>
      <c r="I34" s="278">
        <v>37.86</v>
      </c>
      <c r="J34" s="271">
        <v>38.54</v>
      </c>
      <c r="K34" s="271">
        <v>40.6</v>
      </c>
      <c r="L34" s="278">
        <v>41.51</v>
      </c>
      <c r="M34" s="278">
        <v>43</v>
      </c>
      <c r="N34" s="279">
        <v>42.45</v>
      </c>
      <c r="O34" s="276">
        <f t="shared" si="0"/>
        <v>39.850833333333334</v>
      </c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</row>
    <row r="35" spans="1:31" ht="15" customHeight="1">
      <c r="A35" s="277" t="s">
        <v>171</v>
      </c>
      <c r="B35" s="275" t="s">
        <v>106</v>
      </c>
      <c r="C35" s="271">
        <v>40.82</v>
      </c>
      <c r="D35" s="278">
        <v>41.78</v>
      </c>
      <c r="E35" s="278">
        <v>40.93</v>
      </c>
      <c r="F35" s="278">
        <v>40.75</v>
      </c>
      <c r="G35" s="278">
        <v>39.799999999999997</v>
      </c>
      <c r="H35" s="278">
        <v>39.61</v>
      </c>
      <c r="I35" s="278">
        <v>39.86</v>
      </c>
      <c r="J35" s="271">
        <v>40.65</v>
      </c>
      <c r="K35" s="271">
        <v>43.12</v>
      </c>
      <c r="L35" s="278">
        <v>44.09</v>
      </c>
      <c r="M35" s="278">
        <v>45.06</v>
      </c>
      <c r="N35" s="279">
        <v>44.53</v>
      </c>
      <c r="O35" s="276">
        <f t="shared" si="0"/>
        <v>41.75</v>
      </c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</row>
    <row r="36" spans="1:31" ht="15" customHeight="1">
      <c r="A36" s="277" t="s">
        <v>172</v>
      </c>
      <c r="B36" s="275" t="s">
        <v>47</v>
      </c>
      <c r="C36" s="271">
        <v>363.97</v>
      </c>
      <c r="D36" s="278">
        <v>380.86</v>
      </c>
      <c r="E36" s="278">
        <v>379.02</v>
      </c>
      <c r="F36" s="278">
        <v>380.9</v>
      </c>
      <c r="G36" s="278">
        <v>379.75</v>
      </c>
      <c r="H36" s="278">
        <v>386.7</v>
      </c>
      <c r="I36" s="278">
        <v>396.01</v>
      </c>
      <c r="J36" s="271">
        <v>394.2</v>
      </c>
      <c r="K36" s="271">
        <v>398.5</v>
      </c>
      <c r="L36" s="278">
        <v>398.02</v>
      </c>
      <c r="M36" s="278">
        <v>414.53</v>
      </c>
      <c r="N36" s="279">
        <v>399.77</v>
      </c>
      <c r="O36" s="276">
        <f t="shared" si="0"/>
        <v>389.35249999999996</v>
      </c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</row>
    <row r="37" spans="1:31" ht="15" customHeight="1">
      <c r="A37" s="277" t="s">
        <v>173</v>
      </c>
      <c r="B37" s="275" t="s">
        <v>174</v>
      </c>
      <c r="C37" s="271">
        <v>0.25</v>
      </c>
      <c r="D37" s="278">
        <v>0.26</v>
      </c>
      <c r="E37" s="278">
        <v>0.27</v>
      </c>
      <c r="F37" s="278">
        <v>0.28000000000000003</v>
      </c>
      <c r="G37" s="278">
        <v>0.3</v>
      </c>
      <c r="H37" s="278">
        <v>0.3</v>
      </c>
      <c r="I37" s="278">
        <v>0.32</v>
      </c>
      <c r="J37" s="271">
        <v>0.33</v>
      </c>
      <c r="K37" s="271">
        <v>0.35</v>
      </c>
      <c r="L37" s="278">
        <v>0.36</v>
      </c>
      <c r="M37" s="278">
        <v>0.36</v>
      </c>
      <c r="N37" s="279">
        <v>0.37</v>
      </c>
      <c r="O37" s="276">
        <f t="shared" si="0"/>
        <v>0.3125</v>
      </c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</row>
    <row r="38" spans="1:31" ht="15" customHeight="1">
      <c r="A38" s="277" t="s">
        <v>175</v>
      </c>
      <c r="B38" s="275" t="s">
        <v>174</v>
      </c>
      <c r="C38" s="271">
        <v>0.61</v>
      </c>
      <c r="D38" s="278">
        <v>0.61</v>
      </c>
      <c r="E38" s="278">
        <v>0.62</v>
      </c>
      <c r="F38" s="278">
        <v>0.62</v>
      </c>
      <c r="G38" s="278">
        <v>0.63</v>
      </c>
      <c r="H38" s="278">
        <v>0.61</v>
      </c>
      <c r="I38" s="278">
        <v>0.62</v>
      </c>
      <c r="J38" s="271">
        <v>0.63</v>
      </c>
      <c r="K38" s="271">
        <v>0.65</v>
      </c>
      <c r="L38" s="278">
        <v>0.67</v>
      </c>
      <c r="M38" s="278">
        <v>0.67</v>
      </c>
      <c r="N38" s="279">
        <v>0.68</v>
      </c>
      <c r="O38" s="276">
        <f t="shared" si="0"/>
        <v>0.6349999999999999</v>
      </c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</row>
    <row r="39" spans="1:31" ht="15" customHeight="1">
      <c r="A39" s="277" t="s">
        <v>176</v>
      </c>
      <c r="B39" s="275" t="s">
        <v>47</v>
      </c>
      <c r="C39" s="271">
        <v>5.44</v>
      </c>
      <c r="D39" s="278">
        <v>5.8</v>
      </c>
      <c r="E39" s="278">
        <v>5.61</v>
      </c>
      <c r="F39" s="278">
        <v>5.8</v>
      </c>
      <c r="G39" s="278">
        <v>5.95</v>
      </c>
      <c r="H39" s="278">
        <v>6.16</v>
      </c>
      <c r="I39" s="278">
        <v>6.26</v>
      </c>
      <c r="J39" s="271">
        <v>6.37</v>
      </c>
      <c r="K39" s="271">
        <v>6.69</v>
      </c>
      <c r="L39" s="278">
        <v>6.66</v>
      </c>
      <c r="M39" s="278">
        <v>6.94</v>
      </c>
      <c r="N39" s="279">
        <v>7.28</v>
      </c>
      <c r="O39" s="276">
        <f t="shared" si="0"/>
        <v>6.2466666666666661</v>
      </c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</row>
    <row r="40" spans="1:31" ht="15" customHeight="1">
      <c r="A40" s="277" t="s">
        <v>177</v>
      </c>
      <c r="B40" s="275" t="s">
        <v>47</v>
      </c>
      <c r="C40" s="271">
        <v>4.08</v>
      </c>
      <c r="D40" s="278">
        <v>4.67</v>
      </c>
      <c r="E40" s="278">
        <v>4.32</v>
      </c>
      <c r="F40" s="278">
        <v>4.34</v>
      </c>
      <c r="G40" s="278">
        <v>4.2300000000000004</v>
      </c>
      <c r="H40" s="278">
        <v>4.22</v>
      </c>
      <c r="I40" s="278">
        <v>4.1900000000000004</v>
      </c>
      <c r="J40" s="271">
        <v>4.2</v>
      </c>
      <c r="K40" s="271">
        <v>4.18</v>
      </c>
      <c r="L40" s="278">
        <v>4.1900000000000004</v>
      </c>
      <c r="M40" s="278">
        <v>4.25</v>
      </c>
      <c r="N40" s="279">
        <v>4.59</v>
      </c>
      <c r="O40" s="276">
        <f t="shared" si="0"/>
        <v>4.2883333333333331</v>
      </c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</row>
    <row r="41" spans="1:31" ht="15" customHeight="1">
      <c r="A41" s="277" t="s">
        <v>178</v>
      </c>
      <c r="B41" s="275" t="s">
        <v>179</v>
      </c>
      <c r="C41" s="271">
        <v>1.88</v>
      </c>
      <c r="D41" s="278">
        <v>2.08</v>
      </c>
      <c r="E41" s="278">
        <v>2</v>
      </c>
      <c r="F41" s="278">
        <v>2.1</v>
      </c>
      <c r="G41" s="278">
        <v>2.12</v>
      </c>
      <c r="H41" s="278">
        <v>2.15</v>
      </c>
      <c r="I41" s="278">
        <v>2.19</v>
      </c>
      <c r="J41" s="271">
        <v>2.19</v>
      </c>
      <c r="K41" s="271">
        <v>2.21</v>
      </c>
      <c r="L41" s="278">
        <v>2.2799999999999998</v>
      </c>
      <c r="M41" s="278">
        <v>2.2799999999999998</v>
      </c>
      <c r="N41" s="279">
        <v>2.33</v>
      </c>
      <c r="O41" s="276">
        <f t="shared" si="0"/>
        <v>2.1508333333333334</v>
      </c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  <c r="AA41" s="284"/>
      <c r="AB41" s="284"/>
      <c r="AC41" s="284"/>
      <c r="AD41" s="284"/>
      <c r="AE41" s="284"/>
    </row>
    <row r="42" spans="1:31" ht="15" customHeight="1">
      <c r="A42" s="277" t="s">
        <v>180</v>
      </c>
      <c r="B42" s="275" t="s">
        <v>179</v>
      </c>
      <c r="C42" s="271">
        <v>1.35</v>
      </c>
      <c r="D42" s="278">
        <v>1.48</v>
      </c>
      <c r="E42" s="278">
        <v>1.55</v>
      </c>
      <c r="F42" s="278">
        <v>1.71</v>
      </c>
      <c r="G42" s="278">
        <v>1.74</v>
      </c>
      <c r="H42" s="278">
        <v>1.78</v>
      </c>
      <c r="I42" s="278">
        <v>1.77</v>
      </c>
      <c r="J42" s="271">
        <v>1.75</v>
      </c>
      <c r="K42" s="271">
        <v>1.73</v>
      </c>
      <c r="L42" s="278">
        <v>1.79</v>
      </c>
      <c r="M42" s="278">
        <v>1.78</v>
      </c>
      <c r="N42" s="279">
        <v>1.77</v>
      </c>
      <c r="O42" s="276">
        <f t="shared" si="0"/>
        <v>1.6833333333333333</v>
      </c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</row>
    <row r="43" spans="1:31" ht="15" customHeight="1">
      <c r="A43" s="277" t="s">
        <v>181</v>
      </c>
      <c r="B43" s="275" t="s">
        <v>101</v>
      </c>
      <c r="C43" s="271">
        <v>3.04</v>
      </c>
      <c r="D43" s="278">
        <v>3</v>
      </c>
      <c r="E43" s="278">
        <v>3.01</v>
      </c>
      <c r="F43" s="278">
        <v>3.27</v>
      </c>
      <c r="G43" s="278">
        <v>3.28</v>
      </c>
      <c r="H43" s="278">
        <v>3.2</v>
      </c>
      <c r="I43" s="278">
        <v>3.18</v>
      </c>
      <c r="J43" s="271">
        <v>3.24</v>
      </c>
      <c r="K43" s="271">
        <v>3.26</v>
      </c>
      <c r="L43" s="278">
        <v>3.24</v>
      </c>
      <c r="M43" s="278">
        <v>3.28</v>
      </c>
      <c r="N43" s="279">
        <v>3.33</v>
      </c>
      <c r="O43" s="276">
        <f t="shared" si="0"/>
        <v>3.1941666666666664</v>
      </c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</row>
    <row r="44" spans="1:31" ht="15" customHeight="1">
      <c r="A44" s="277" t="s">
        <v>182</v>
      </c>
      <c r="B44" s="275" t="s">
        <v>106</v>
      </c>
      <c r="C44" s="271">
        <v>28.13</v>
      </c>
      <c r="D44" s="278">
        <v>28.69</v>
      </c>
      <c r="E44" s="278">
        <v>29.93</v>
      </c>
      <c r="F44" s="278">
        <v>31.02</v>
      </c>
      <c r="G44" s="278">
        <v>32.380000000000003</v>
      </c>
      <c r="H44" s="278">
        <v>32.31</v>
      </c>
      <c r="I44" s="278">
        <v>33.58</v>
      </c>
      <c r="J44" s="271">
        <v>36</v>
      </c>
      <c r="K44" s="271">
        <v>36.81</v>
      </c>
      <c r="L44" s="278">
        <v>36.799999999999997</v>
      </c>
      <c r="M44" s="278">
        <v>38.03</v>
      </c>
      <c r="N44" s="279">
        <v>35.29</v>
      </c>
      <c r="O44" s="276">
        <f t="shared" si="0"/>
        <v>33.247500000000009</v>
      </c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</row>
    <row r="45" spans="1:31" ht="15" customHeight="1">
      <c r="A45" s="277" t="s">
        <v>183</v>
      </c>
      <c r="B45" s="275" t="s">
        <v>101</v>
      </c>
      <c r="C45" s="271">
        <v>9.36</v>
      </c>
      <c r="D45" s="278">
        <v>8.7799999999999994</v>
      </c>
      <c r="E45" s="278">
        <v>8.42</v>
      </c>
      <c r="F45" s="278">
        <v>8.32</v>
      </c>
      <c r="G45" s="278">
        <v>8.3699999999999992</v>
      </c>
      <c r="H45" s="278">
        <v>8.43</v>
      </c>
      <c r="I45" s="278">
        <v>8.39</v>
      </c>
      <c r="J45" s="271">
        <v>8.25</v>
      </c>
      <c r="K45" s="271">
        <v>8.3800000000000008</v>
      </c>
      <c r="L45" s="278">
        <v>8.43</v>
      </c>
      <c r="M45" s="278">
        <v>8.61</v>
      </c>
      <c r="N45" s="279">
        <v>8.81</v>
      </c>
      <c r="O45" s="276">
        <f t="shared" si="0"/>
        <v>8.5458333333333325</v>
      </c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A45" s="284"/>
      <c r="AB45" s="284"/>
      <c r="AC45" s="284"/>
      <c r="AD45" s="284"/>
      <c r="AE45" s="284"/>
    </row>
    <row r="46" spans="1:31" ht="15" customHeight="1">
      <c r="A46" s="277" t="s">
        <v>184</v>
      </c>
      <c r="B46" s="275" t="s">
        <v>59</v>
      </c>
      <c r="C46" s="271">
        <v>6.54</v>
      </c>
      <c r="D46" s="278">
        <v>7.31</v>
      </c>
      <c r="E46" s="278">
        <v>6.84</v>
      </c>
      <c r="F46" s="278">
        <v>7.3</v>
      </c>
      <c r="G46" s="278">
        <v>7.62</v>
      </c>
      <c r="H46" s="278">
        <v>6.6</v>
      </c>
      <c r="I46" s="278">
        <v>6.16</v>
      </c>
      <c r="J46" s="271">
        <v>6.46</v>
      </c>
      <c r="K46" s="271">
        <v>7.21</v>
      </c>
      <c r="L46" s="278">
        <v>7.31</v>
      </c>
      <c r="M46" s="278">
        <v>7.84</v>
      </c>
      <c r="N46" s="279">
        <v>9.0399999999999991</v>
      </c>
      <c r="O46" s="276">
        <f t="shared" si="0"/>
        <v>7.1858333333333348</v>
      </c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</row>
    <row r="47" spans="1:31" ht="15" customHeight="1">
      <c r="A47" s="277" t="s">
        <v>185</v>
      </c>
      <c r="B47" s="275" t="s">
        <v>101</v>
      </c>
      <c r="C47" s="271">
        <v>2.99</v>
      </c>
      <c r="D47" s="278">
        <v>2.96</v>
      </c>
      <c r="E47" s="278">
        <v>2.86</v>
      </c>
      <c r="F47" s="278">
        <v>2.44</v>
      </c>
      <c r="G47" s="278">
        <v>2.68</v>
      </c>
      <c r="H47" s="278">
        <v>2.83</v>
      </c>
      <c r="I47" s="278">
        <v>2.66</v>
      </c>
      <c r="J47" s="271">
        <v>2.67</v>
      </c>
      <c r="K47" s="271">
        <v>2.87</v>
      </c>
      <c r="L47" s="278">
        <v>2.87</v>
      </c>
      <c r="M47" s="278">
        <v>2.78</v>
      </c>
      <c r="N47" s="279">
        <v>3.1</v>
      </c>
      <c r="O47" s="276">
        <f t="shared" si="0"/>
        <v>2.8091666666666666</v>
      </c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</row>
    <row r="48" spans="1:31" ht="15" customHeight="1">
      <c r="A48" s="277" t="s">
        <v>186</v>
      </c>
      <c r="B48" s="275" t="s">
        <v>12</v>
      </c>
      <c r="C48" s="271">
        <v>0.73</v>
      </c>
      <c r="D48" s="278">
        <v>0.66</v>
      </c>
      <c r="E48" s="278">
        <v>0.73</v>
      </c>
      <c r="F48" s="278">
        <v>0.64</v>
      </c>
      <c r="G48" s="278">
        <v>0.68</v>
      </c>
      <c r="H48" s="278">
        <v>0.65</v>
      </c>
      <c r="I48" s="278">
        <v>0.67</v>
      </c>
      <c r="J48" s="271">
        <v>0.81</v>
      </c>
      <c r="K48" s="271">
        <v>0.91</v>
      </c>
      <c r="L48" s="278">
        <v>0.85</v>
      </c>
      <c r="M48" s="278">
        <v>0.82</v>
      </c>
      <c r="N48" s="279">
        <v>0.69</v>
      </c>
      <c r="O48" s="276">
        <f t="shared" si="0"/>
        <v>0.73666666666666669</v>
      </c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</row>
    <row r="49" spans="1:31" ht="15" customHeight="1">
      <c r="A49" s="277" t="s">
        <v>187</v>
      </c>
      <c r="B49" s="275" t="s">
        <v>101</v>
      </c>
      <c r="C49" s="271">
        <v>0</v>
      </c>
      <c r="D49" s="278">
        <v>8.75</v>
      </c>
      <c r="E49" s="278">
        <v>3.78</v>
      </c>
      <c r="F49" s="278">
        <v>2.08</v>
      </c>
      <c r="G49" s="278">
        <v>2.56</v>
      </c>
      <c r="H49" s="278">
        <v>2.5</v>
      </c>
      <c r="I49" s="278"/>
      <c r="J49" s="271">
        <v>0.5</v>
      </c>
      <c r="K49" s="271">
        <v>0.5</v>
      </c>
      <c r="L49" s="278"/>
      <c r="M49" s="278"/>
      <c r="N49" s="279"/>
      <c r="O49" s="276">
        <f t="shared" si="0"/>
        <v>2.5837499999999998</v>
      </c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</row>
    <row r="50" spans="1:31" ht="15" customHeight="1">
      <c r="A50" s="277" t="s">
        <v>188</v>
      </c>
      <c r="B50" s="275" t="s">
        <v>106</v>
      </c>
      <c r="C50" s="271">
        <v>86.26</v>
      </c>
      <c r="D50" s="278">
        <v>98.06</v>
      </c>
      <c r="E50" s="278">
        <v>93.32</v>
      </c>
      <c r="F50" s="278">
        <v>80.48</v>
      </c>
      <c r="G50" s="278">
        <v>62.84</v>
      </c>
      <c r="H50" s="278">
        <v>50.18</v>
      </c>
      <c r="I50" s="278">
        <v>48.63</v>
      </c>
      <c r="J50" s="271">
        <v>48.97</v>
      </c>
      <c r="K50" s="271">
        <v>49.06</v>
      </c>
      <c r="L50" s="278">
        <v>44.33</v>
      </c>
      <c r="M50" s="278">
        <v>41.67</v>
      </c>
      <c r="N50" s="279">
        <v>42.09</v>
      </c>
      <c r="O50" s="276">
        <f t="shared" si="0"/>
        <v>62.15750000000002</v>
      </c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</row>
    <row r="51" spans="1:31" ht="15" customHeight="1">
      <c r="A51" s="277" t="s">
        <v>189</v>
      </c>
      <c r="B51" s="275" t="s">
        <v>101</v>
      </c>
      <c r="C51" s="271">
        <v>2</v>
      </c>
      <c r="D51" s="278">
        <v>2.89</v>
      </c>
      <c r="E51" s="278">
        <v>2.85</v>
      </c>
      <c r="F51" s="278">
        <v>1.35</v>
      </c>
      <c r="G51" s="278">
        <v>1.57</v>
      </c>
      <c r="H51" s="278">
        <v>1.46</v>
      </c>
      <c r="I51" s="278">
        <v>1.44</v>
      </c>
      <c r="J51" s="271">
        <v>1.54</v>
      </c>
      <c r="K51" s="271">
        <v>1.52</v>
      </c>
      <c r="L51" s="278">
        <v>1.08</v>
      </c>
      <c r="M51" s="278">
        <v>1.4</v>
      </c>
      <c r="N51" s="279">
        <v>1.33</v>
      </c>
      <c r="O51" s="276">
        <f t="shared" si="0"/>
        <v>1.7024999999999999</v>
      </c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</row>
    <row r="52" spans="1:31" ht="15" customHeight="1">
      <c r="A52" s="277" t="s">
        <v>190</v>
      </c>
      <c r="B52" s="275" t="s">
        <v>101</v>
      </c>
      <c r="C52" s="271">
        <v>5.37</v>
      </c>
      <c r="D52" s="278">
        <v>5.52</v>
      </c>
      <c r="E52" s="278">
        <v>5.44</v>
      </c>
      <c r="F52" s="278">
        <v>4.95</v>
      </c>
      <c r="G52" s="278">
        <v>3.57</v>
      </c>
      <c r="H52" s="278">
        <v>3.01</v>
      </c>
      <c r="I52" s="278">
        <v>3.07</v>
      </c>
      <c r="J52" s="271">
        <v>3.87</v>
      </c>
      <c r="K52" s="271">
        <v>4.03</v>
      </c>
      <c r="L52" s="278">
        <v>3.87</v>
      </c>
      <c r="M52" s="278">
        <v>4.54</v>
      </c>
      <c r="N52" s="279">
        <v>4.42</v>
      </c>
      <c r="O52" s="276">
        <f t="shared" si="0"/>
        <v>4.3049999999999997</v>
      </c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</row>
    <row r="53" spans="1:31" ht="15" customHeight="1">
      <c r="A53" s="277" t="s">
        <v>191</v>
      </c>
      <c r="B53" s="275" t="s">
        <v>47</v>
      </c>
      <c r="C53" s="271">
        <v>0.93</v>
      </c>
      <c r="D53" s="278">
        <v>0.99</v>
      </c>
      <c r="E53" s="278">
        <v>1.1399999999999999</v>
      </c>
      <c r="F53" s="278">
        <v>1.1499999999999999</v>
      </c>
      <c r="G53" s="278">
        <v>1.21</v>
      </c>
      <c r="H53" s="278">
        <v>1.1200000000000001</v>
      </c>
      <c r="I53" s="278">
        <v>0.95</v>
      </c>
      <c r="J53" s="271">
        <v>0.92</v>
      </c>
      <c r="K53" s="271">
        <v>0.87</v>
      </c>
      <c r="L53" s="278">
        <v>0.8</v>
      </c>
      <c r="M53" s="278">
        <v>0.81</v>
      </c>
      <c r="N53" s="279">
        <v>0.89</v>
      </c>
      <c r="O53" s="280">
        <f t="shared" si="0"/>
        <v>0.9816666666666668</v>
      </c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</row>
    <row r="54" spans="1:31" ht="12.75" customHeight="1">
      <c r="A54" s="286"/>
      <c r="B54" s="286"/>
    </row>
    <row r="55" spans="1:31" ht="12.75" customHeight="1"/>
    <row r="56" spans="1:31" ht="12.75" customHeight="1"/>
    <row r="57" spans="1:31" ht="12.75" customHeight="1"/>
    <row r="58" spans="1:31" ht="12.75" customHeight="1"/>
    <row r="59" spans="1:31" ht="12.75" customHeight="1"/>
    <row r="60" spans="1:31" ht="12.75" customHeight="1"/>
    <row r="61" spans="1:31" ht="12.75" customHeight="1"/>
    <row r="62" spans="1:31" ht="12.75" customHeight="1"/>
    <row r="63" spans="1:31" ht="12.75" customHeight="1"/>
    <row r="64" spans="1:3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5:O5"/>
  </mergeCells>
  <pageMargins left="0.78740157499999996" right="0.78740157499999996" top="0.984251969" bottom="0.984251969" header="0" footer="0"/>
  <pageSetup paperSize="9"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"/>
  <sheetViews>
    <sheetView workbookViewId="0">
      <selection activeCell="O9" sqref="O9:O52"/>
    </sheetView>
  </sheetViews>
  <sheetFormatPr defaultColWidth="14.42578125" defaultRowHeight="15" customHeight="1"/>
  <cols>
    <col min="1" max="1" width="42" style="287" customWidth="1"/>
    <col min="2" max="2" width="14.7109375" style="287" customWidth="1"/>
    <col min="3" max="3" width="13.140625" style="287" customWidth="1"/>
    <col min="4" max="4" width="14.42578125" style="287" customWidth="1"/>
    <col min="5" max="5" width="13.42578125" style="287" customWidth="1"/>
    <col min="6" max="6" width="11.42578125" style="287" customWidth="1"/>
    <col min="7" max="7" width="11.5703125" style="287" customWidth="1"/>
    <col min="8" max="11" width="14.7109375" style="287" customWidth="1"/>
    <col min="12" max="12" width="15.140625" style="287" customWidth="1"/>
    <col min="13" max="13" width="15" style="287" customWidth="1"/>
    <col min="14" max="14" width="15.28515625" style="287" customWidth="1"/>
    <col min="15" max="15" width="12.140625" style="287" customWidth="1"/>
    <col min="16" max="26" width="9" style="287" customWidth="1"/>
    <col min="27" max="16384" width="14.42578125" style="287"/>
  </cols>
  <sheetData>
    <row r="1" spans="1:15" ht="12.75" customHeight="1"/>
    <row r="2" spans="1:15" ht="12.75" customHeight="1">
      <c r="B2" s="288" t="s">
        <v>0</v>
      </c>
    </row>
    <row r="3" spans="1:15" ht="12.75" customHeight="1">
      <c r="B3" s="288" t="s">
        <v>1</v>
      </c>
    </row>
    <row r="4" spans="1:15" ht="15" customHeight="1">
      <c r="A4" s="288" t="s">
        <v>192</v>
      </c>
    </row>
    <row r="5" spans="1:15" ht="12.75" customHeight="1">
      <c r="A5" s="289" t="s">
        <v>193</v>
      </c>
      <c r="C5" s="290"/>
      <c r="E5" s="290"/>
      <c r="F5" s="290"/>
    </row>
    <row r="6" spans="1:15" ht="17.25" customHeight="1">
      <c r="A6" s="288" t="s">
        <v>194</v>
      </c>
      <c r="C6" s="288"/>
      <c r="G6" s="288"/>
      <c r="K6" s="129" t="s">
        <v>88</v>
      </c>
    </row>
    <row r="7" spans="1:15" ht="12.75" customHeight="1">
      <c r="A7" s="288"/>
      <c r="C7" s="288"/>
      <c r="G7" s="288"/>
      <c r="K7" s="129"/>
    </row>
    <row r="8" spans="1:15" ht="12.75" customHeight="1">
      <c r="A8" s="291" t="s">
        <v>9</v>
      </c>
      <c r="B8" s="292"/>
      <c r="C8" s="292"/>
      <c r="D8" s="293"/>
      <c r="E8" s="292"/>
      <c r="F8" s="292"/>
      <c r="G8" s="294" t="s">
        <v>10</v>
      </c>
      <c r="H8" s="293"/>
      <c r="I8" s="293"/>
      <c r="J8" s="292"/>
      <c r="K8" s="292"/>
      <c r="L8" s="292"/>
      <c r="M8" s="292"/>
      <c r="N8" s="295"/>
      <c r="O8" s="296"/>
    </row>
    <row r="9" spans="1:15" ht="12.75" customHeight="1">
      <c r="A9" s="225" t="s">
        <v>11</v>
      </c>
      <c r="B9" s="297" t="s">
        <v>12</v>
      </c>
      <c r="C9" s="297" t="s">
        <v>13</v>
      </c>
      <c r="D9" s="298" t="s">
        <v>14</v>
      </c>
      <c r="E9" s="297" t="s">
        <v>17</v>
      </c>
      <c r="F9" s="297" t="s">
        <v>18</v>
      </c>
      <c r="G9" s="297" t="s">
        <v>19</v>
      </c>
      <c r="H9" s="298" t="s">
        <v>20</v>
      </c>
      <c r="I9" s="297" t="s">
        <v>21</v>
      </c>
      <c r="J9" s="297" t="s">
        <v>22</v>
      </c>
      <c r="K9" s="298" t="s">
        <v>23</v>
      </c>
      <c r="L9" s="297" t="s">
        <v>24</v>
      </c>
      <c r="M9" s="297" t="s">
        <v>25</v>
      </c>
      <c r="N9" s="298" t="s">
        <v>33</v>
      </c>
      <c r="O9" s="493" t="s">
        <v>27</v>
      </c>
    </row>
    <row r="10" spans="1:15" ht="12.75" customHeight="1">
      <c r="A10" s="299" t="s">
        <v>195</v>
      </c>
      <c r="B10" s="297" t="s">
        <v>196</v>
      </c>
      <c r="C10" s="300">
        <v>42.96</v>
      </c>
      <c r="D10" s="300">
        <v>39.51</v>
      </c>
      <c r="E10" s="300">
        <v>35.11</v>
      </c>
      <c r="F10" s="300">
        <v>33.33</v>
      </c>
      <c r="G10" s="300">
        <v>34.85</v>
      </c>
      <c r="H10" s="300">
        <v>37.44</v>
      </c>
      <c r="I10" s="300">
        <v>37.74</v>
      </c>
      <c r="J10" s="300">
        <v>40.090000000000003</v>
      </c>
      <c r="K10" s="300">
        <v>39.159999999999997</v>
      </c>
      <c r="L10" s="300">
        <v>38.69</v>
      </c>
      <c r="M10" s="300">
        <v>38.369999999999997</v>
      </c>
      <c r="N10" s="301"/>
      <c r="O10" s="494">
        <f t="shared" ref="O10:O16" si="0">AVERAGE(C10,D10,E10,F10,G10,H10,I10,J10,K10,L10,M10,N10)</f>
        <v>37.93181818181818</v>
      </c>
    </row>
    <row r="11" spans="1:15" ht="12.75" customHeight="1">
      <c r="A11" s="299" t="s">
        <v>90</v>
      </c>
      <c r="B11" s="297" t="s">
        <v>81</v>
      </c>
      <c r="C11" s="300">
        <v>0.56999999999999995</v>
      </c>
      <c r="D11" s="300">
        <v>0.57999999999999996</v>
      </c>
      <c r="E11" s="300">
        <v>0.64</v>
      </c>
      <c r="F11" s="300">
        <v>0.55000000000000004</v>
      </c>
      <c r="G11" s="300">
        <v>0.59</v>
      </c>
      <c r="H11" s="300">
        <v>0.47</v>
      </c>
      <c r="I11" s="300">
        <v>0.5</v>
      </c>
      <c r="J11" s="300">
        <v>0.44</v>
      </c>
      <c r="K11" s="300">
        <v>0.45</v>
      </c>
      <c r="L11" s="300">
        <v>0.42</v>
      </c>
      <c r="M11" s="300">
        <v>0.41</v>
      </c>
      <c r="N11" s="300"/>
      <c r="O11" s="494">
        <f t="shared" si="0"/>
        <v>0.51090909090909087</v>
      </c>
    </row>
    <row r="12" spans="1:15" ht="12.75" customHeight="1">
      <c r="A12" s="299" t="s">
        <v>197</v>
      </c>
      <c r="B12" s="297" t="s">
        <v>81</v>
      </c>
      <c r="C12" s="300">
        <v>0.64</v>
      </c>
      <c r="D12" s="300">
        <v>0.63</v>
      </c>
      <c r="E12" s="300">
        <v>0.63</v>
      </c>
      <c r="F12" s="300">
        <v>0.52</v>
      </c>
      <c r="G12" s="300">
        <v>0.62</v>
      </c>
      <c r="H12" s="300">
        <v>0.54</v>
      </c>
      <c r="I12" s="300">
        <v>0.56000000000000005</v>
      </c>
      <c r="J12" s="300">
        <v>0.51</v>
      </c>
      <c r="K12" s="300">
        <v>0.46</v>
      </c>
      <c r="L12" s="300">
        <v>0.45</v>
      </c>
      <c r="M12" s="300">
        <v>0.44</v>
      </c>
      <c r="N12" s="300"/>
      <c r="O12" s="494">
        <f t="shared" si="0"/>
        <v>0.54545454545454553</v>
      </c>
    </row>
    <row r="13" spans="1:15" ht="12.75" customHeight="1">
      <c r="A13" s="299" t="s">
        <v>198</v>
      </c>
      <c r="B13" s="297" t="s">
        <v>81</v>
      </c>
      <c r="C13" s="300">
        <v>0.52</v>
      </c>
      <c r="D13" s="300">
        <v>0.51</v>
      </c>
      <c r="E13" s="300">
        <v>0.63</v>
      </c>
      <c r="F13" s="300">
        <v>0.6</v>
      </c>
      <c r="G13" s="300">
        <v>0.5</v>
      </c>
      <c r="H13" s="300">
        <v>0.38</v>
      </c>
      <c r="I13" s="300">
        <v>0.4</v>
      </c>
      <c r="J13" s="300">
        <v>0.37</v>
      </c>
      <c r="K13" s="300">
        <v>0.33</v>
      </c>
      <c r="L13" s="300">
        <v>0.33</v>
      </c>
      <c r="M13" s="300">
        <v>0.36</v>
      </c>
      <c r="N13" s="300"/>
      <c r="O13" s="494">
        <f t="shared" si="0"/>
        <v>0.44818181818181824</v>
      </c>
    </row>
    <row r="14" spans="1:15" ht="12.75" customHeight="1">
      <c r="A14" s="299" t="s">
        <v>199</v>
      </c>
      <c r="B14" s="297" t="s">
        <v>81</v>
      </c>
      <c r="C14" s="302">
        <v>1.24</v>
      </c>
      <c r="D14" s="302">
        <v>1.28</v>
      </c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494">
        <f t="shared" si="0"/>
        <v>1.26</v>
      </c>
    </row>
    <row r="15" spans="1:15" ht="12.75" customHeight="1">
      <c r="A15" s="303" t="s">
        <v>200</v>
      </c>
      <c r="B15" s="297" t="s">
        <v>196</v>
      </c>
      <c r="C15" s="300">
        <v>115.06</v>
      </c>
      <c r="D15" s="300">
        <v>113.85</v>
      </c>
      <c r="E15" s="300">
        <v>105.62</v>
      </c>
      <c r="F15" s="300">
        <v>102.21</v>
      </c>
      <c r="G15" s="300">
        <v>98.34</v>
      </c>
      <c r="H15" s="300">
        <v>110.35</v>
      </c>
      <c r="I15" s="300">
        <v>105.67</v>
      </c>
      <c r="J15" s="300">
        <v>106.4</v>
      </c>
      <c r="K15" s="300">
        <v>115.94</v>
      </c>
      <c r="L15" s="300">
        <v>117.24</v>
      </c>
      <c r="M15" s="300">
        <v>115.46</v>
      </c>
      <c r="N15" s="300"/>
      <c r="O15" s="494">
        <f t="shared" si="0"/>
        <v>109.6490909090909</v>
      </c>
    </row>
    <row r="16" spans="1:15" ht="12.75" customHeight="1">
      <c r="A16" s="299" t="s">
        <v>95</v>
      </c>
      <c r="B16" s="297" t="s">
        <v>201</v>
      </c>
      <c r="C16" s="300">
        <v>50.3</v>
      </c>
      <c r="D16" s="300">
        <v>50.26</v>
      </c>
      <c r="E16" s="300">
        <v>52.44</v>
      </c>
      <c r="F16" s="300">
        <v>53.33</v>
      </c>
      <c r="G16" s="300">
        <v>52.63</v>
      </c>
      <c r="H16" s="300">
        <v>51.21</v>
      </c>
      <c r="I16" s="300">
        <v>53.37</v>
      </c>
      <c r="J16" s="300">
        <v>53.17</v>
      </c>
      <c r="K16" s="300">
        <v>56.66</v>
      </c>
      <c r="L16" s="300">
        <v>54.83</v>
      </c>
      <c r="M16" s="300">
        <v>61.33</v>
      </c>
      <c r="N16" s="300"/>
      <c r="O16" s="494">
        <f t="shared" si="0"/>
        <v>53.593636363636371</v>
      </c>
    </row>
    <row r="17" spans="1:15" ht="12.75" customHeight="1">
      <c r="A17" s="303" t="s">
        <v>38</v>
      </c>
      <c r="B17" s="297" t="s">
        <v>196</v>
      </c>
      <c r="C17" s="302">
        <v>62.32</v>
      </c>
      <c r="D17" s="302">
        <v>70.44</v>
      </c>
      <c r="E17" s="302">
        <v>68.39</v>
      </c>
      <c r="F17" s="302">
        <v>62.22</v>
      </c>
      <c r="G17" s="302">
        <v>63.55</v>
      </c>
      <c r="H17" s="302">
        <v>54.25</v>
      </c>
      <c r="I17" s="300">
        <v>47.29</v>
      </c>
      <c r="J17" s="300">
        <v>51.85</v>
      </c>
      <c r="K17" s="300">
        <v>54.04</v>
      </c>
      <c r="L17" s="300">
        <v>65.08</v>
      </c>
      <c r="M17" s="300">
        <v>57.93</v>
      </c>
      <c r="N17" s="300"/>
      <c r="O17" s="494">
        <f>AVERAGE(I17,J17,K17,L17,M17,N17)</f>
        <v>55.238</v>
      </c>
    </row>
    <row r="18" spans="1:15" ht="12.75" customHeight="1">
      <c r="A18" s="303" t="s">
        <v>100</v>
      </c>
      <c r="B18" s="297" t="s">
        <v>81</v>
      </c>
      <c r="C18" s="300">
        <v>0.37</v>
      </c>
      <c r="D18" s="300">
        <v>0.38</v>
      </c>
      <c r="E18" s="300">
        <v>0.36</v>
      </c>
      <c r="F18" s="300">
        <v>0.35</v>
      </c>
      <c r="G18" s="300">
        <v>0.34</v>
      </c>
      <c r="H18" s="300">
        <v>0.31</v>
      </c>
      <c r="I18" s="300">
        <v>0.33</v>
      </c>
      <c r="J18" s="300">
        <v>0.34</v>
      </c>
      <c r="K18" s="300">
        <v>0.33</v>
      </c>
      <c r="L18" s="300">
        <v>0.31</v>
      </c>
      <c r="M18" s="300">
        <v>0.31</v>
      </c>
      <c r="N18" s="300"/>
      <c r="O18" s="494">
        <f t="shared" ref="O18:O19" si="1">AVERAGE(C18,D18,E18,F18,G18,H18,I18,J18,K18,L18,M18,N18)</f>
        <v>0.33909090909090911</v>
      </c>
    </row>
    <row r="19" spans="1:15" ht="12.75" customHeight="1">
      <c r="A19" s="303" t="s">
        <v>202</v>
      </c>
      <c r="B19" s="297" t="s">
        <v>196</v>
      </c>
      <c r="C19" s="300">
        <v>15.92</v>
      </c>
      <c r="D19" s="300">
        <v>14.65</v>
      </c>
      <c r="E19" s="300">
        <v>13.08</v>
      </c>
      <c r="F19" s="300">
        <v>13.48</v>
      </c>
      <c r="G19" s="300">
        <v>14.61</v>
      </c>
      <c r="H19" s="300">
        <v>15.94</v>
      </c>
      <c r="I19" s="300">
        <v>16.25</v>
      </c>
      <c r="J19" s="300">
        <v>16.09</v>
      </c>
      <c r="K19" s="300">
        <v>16.260000000000002</v>
      </c>
      <c r="L19" s="300">
        <v>16.53</v>
      </c>
      <c r="M19" s="300">
        <v>16.62</v>
      </c>
      <c r="N19" s="300"/>
      <c r="O19" s="494">
        <f t="shared" si="1"/>
        <v>15.402727272727274</v>
      </c>
    </row>
    <row r="20" spans="1:15" ht="12.75" customHeight="1">
      <c r="A20" s="303" t="s">
        <v>203</v>
      </c>
      <c r="B20" s="297" t="s">
        <v>196</v>
      </c>
      <c r="C20" s="302">
        <v>38.29</v>
      </c>
      <c r="D20" s="302">
        <v>35.67</v>
      </c>
      <c r="E20" s="300">
        <v>41.4</v>
      </c>
      <c r="F20" s="300">
        <v>42.67</v>
      </c>
      <c r="G20" s="300">
        <v>43.25</v>
      </c>
      <c r="H20" s="300">
        <v>37.5</v>
      </c>
      <c r="I20" s="300">
        <v>33</v>
      </c>
      <c r="J20" s="300">
        <v>29.33</v>
      </c>
      <c r="K20" s="300">
        <v>30.66</v>
      </c>
      <c r="L20" s="300">
        <v>27.2</v>
      </c>
      <c r="M20" s="300">
        <v>26.33</v>
      </c>
      <c r="N20" s="300"/>
      <c r="O20" s="494">
        <f>AVERAGE(E20,F20,G20,H20,I20,J20,K20,L20,M20,N20)</f>
        <v>34.593333333333334</v>
      </c>
    </row>
    <row r="21" spans="1:15" ht="12.75" customHeight="1">
      <c r="A21" s="303" t="s">
        <v>54</v>
      </c>
      <c r="B21" s="297" t="s">
        <v>204</v>
      </c>
      <c r="C21" s="300">
        <v>301.75</v>
      </c>
      <c r="D21" s="300">
        <v>306.8</v>
      </c>
      <c r="E21" s="300">
        <v>306.91000000000003</v>
      </c>
      <c r="F21" s="300">
        <v>302.19</v>
      </c>
      <c r="G21" s="300">
        <v>304.75</v>
      </c>
      <c r="H21" s="300">
        <v>300.33</v>
      </c>
      <c r="I21" s="300">
        <v>299.93</v>
      </c>
      <c r="J21" s="300">
        <v>306.02999999999997</v>
      </c>
      <c r="K21" s="300">
        <v>308.39999999999998</v>
      </c>
      <c r="L21" s="300">
        <v>297.39</v>
      </c>
      <c r="M21" s="300"/>
      <c r="N21" s="300"/>
      <c r="O21" s="494">
        <f t="shared" ref="O21:O26" si="2">AVERAGE(C21,D21,E21,F21,G21,H21,I21,J21,K21,L21,M21,N21)</f>
        <v>303.44799999999998</v>
      </c>
    </row>
    <row r="22" spans="1:15" ht="12.75" customHeight="1">
      <c r="A22" s="303" t="s">
        <v>55</v>
      </c>
      <c r="B22" s="297" t="s">
        <v>204</v>
      </c>
      <c r="C22" s="300">
        <v>250.33</v>
      </c>
      <c r="D22" s="300">
        <v>248.42</v>
      </c>
      <c r="E22" s="300">
        <v>249.74</v>
      </c>
      <c r="F22" s="300">
        <v>254.58</v>
      </c>
      <c r="G22" s="300">
        <v>246.38</v>
      </c>
      <c r="H22" s="300">
        <v>247.97</v>
      </c>
      <c r="I22" s="300">
        <v>244.72</v>
      </c>
      <c r="J22" s="300">
        <v>249.5</v>
      </c>
      <c r="K22" s="300">
        <v>248.47</v>
      </c>
      <c r="L22" s="300">
        <v>265.58999999999997</v>
      </c>
      <c r="M22" s="300">
        <v>248.35</v>
      </c>
      <c r="N22" s="300"/>
      <c r="O22" s="494">
        <f t="shared" si="2"/>
        <v>250.36818181818182</v>
      </c>
    </row>
    <row r="23" spans="1:15" ht="12.75" customHeight="1">
      <c r="A23" s="303" t="s">
        <v>105</v>
      </c>
      <c r="B23" s="297" t="s">
        <v>106</v>
      </c>
      <c r="C23" s="300">
        <v>46.37</v>
      </c>
      <c r="D23" s="300">
        <v>45.94</v>
      </c>
      <c r="E23" s="300">
        <v>45.93</v>
      </c>
      <c r="F23" s="300">
        <v>45</v>
      </c>
      <c r="G23" s="300">
        <v>44.87</v>
      </c>
      <c r="H23" s="300">
        <v>45.08</v>
      </c>
      <c r="I23" s="300">
        <v>44.8</v>
      </c>
      <c r="J23" s="300">
        <v>45.1</v>
      </c>
      <c r="K23" s="300">
        <v>46.67</v>
      </c>
      <c r="L23" s="300">
        <v>46.69</v>
      </c>
      <c r="M23" s="300">
        <v>47.13</v>
      </c>
      <c r="N23" s="300"/>
      <c r="O23" s="494">
        <f t="shared" si="2"/>
        <v>45.78</v>
      </c>
    </row>
    <row r="24" spans="1:15" ht="12.75" customHeight="1">
      <c r="A24" s="303" t="s">
        <v>205</v>
      </c>
      <c r="B24" s="297" t="s">
        <v>106</v>
      </c>
      <c r="C24" s="300">
        <v>48.91</v>
      </c>
      <c r="D24" s="300">
        <v>48.3</v>
      </c>
      <c r="E24" s="300">
        <v>47.89</v>
      </c>
      <c r="F24" s="300">
        <v>47.4</v>
      </c>
      <c r="G24" s="300">
        <v>47.32</v>
      </c>
      <c r="H24" s="300">
        <v>47.46</v>
      </c>
      <c r="I24" s="300">
        <v>47.25</v>
      </c>
      <c r="J24" s="300">
        <v>47.35</v>
      </c>
      <c r="K24" s="300">
        <v>49.17</v>
      </c>
      <c r="L24" s="300">
        <v>49.56</v>
      </c>
      <c r="M24" s="300">
        <v>49.73</v>
      </c>
      <c r="N24" s="300"/>
      <c r="O24" s="494">
        <f t="shared" si="2"/>
        <v>48.212727272727278</v>
      </c>
    </row>
    <row r="25" spans="1:15" ht="12.75" customHeight="1">
      <c r="A25" s="303" t="s">
        <v>109</v>
      </c>
      <c r="B25" s="297" t="s">
        <v>204</v>
      </c>
      <c r="C25" s="300">
        <v>390.91</v>
      </c>
      <c r="D25" s="300">
        <v>388.31</v>
      </c>
      <c r="E25" s="300">
        <v>404.64</v>
      </c>
      <c r="F25" s="300">
        <v>405.81</v>
      </c>
      <c r="G25" s="300">
        <v>395.68</v>
      </c>
      <c r="H25" s="300">
        <v>389.96</v>
      </c>
      <c r="I25" s="300">
        <v>383.43</v>
      </c>
      <c r="J25" s="300">
        <v>397.66</v>
      </c>
      <c r="K25" s="300">
        <v>390.25</v>
      </c>
      <c r="L25" s="300">
        <v>390.62</v>
      </c>
      <c r="M25" s="300">
        <v>401.75</v>
      </c>
      <c r="N25" s="300"/>
      <c r="O25" s="494">
        <f t="shared" si="2"/>
        <v>394.45636363636362</v>
      </c>
    </row>
    <row r="26" spans="1:15" ht="12.75" customHeight="1">
      <c r="A26" s="303" t="s">
        <v>206</v>
      </c>
      <c r="B26" s="297" t="s">
        <v>204</v>
      </c>
      <c r="C26" s="300">
        <v>401.2</v>
      </c>
      <c r="D26" s="300">
        <v>406.08</v>
      </c>
      <c r="E26" s="300">
        <v>408.85</v>
      </c>
      <c r="F26" s="300">
        <v>426.73</v>
      </c>
      <c r="G26" s="300">
        <v>425.68</v>
      </c>
      <c r="H26" s="300">
        <v>414.43</v>
      </c>
      <c r="I26" s="300">
        <v>421.49</v>
      </c>
      <c r="J26" s="300">
        <v>426.38</v>
      </c>
      <c r="K26" s="300">
        <v>440.23</v>
      </c>
      <c r="L26" s="300">
        <v>444.79</v>
      </c>
      <c r="M26" s="300">
        <v>446.36</v>
      </c>
      <c r="N26" s="300"/>
      <c r="O26" s="494">
        <f t="shared" si="2"/>
        <v>423.83818181818185</v>
      </c>
    </row>
    <row r="27" spans="1:15" ht="12.75" customHeight="1">
      <c r="A27" s="303" t="s">
        <v>207</v>
      </c>
      <c r="B27" s="297" t="s">
        <v>204</v>
      </c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0"/>
      <c r="O27" s="494">
        <f>AVERAGE(I29,J29,K29,L29,M29,N27)</f>
        <v>591.79999999999995</v>
      </c>
    </row>
    <row r="28" spans="1:15" ht="12.75" customHeight="1">
      <c r="A28" s="303" t="s">
        <v>111</v>
      </c>
      <c r="B28" s="297" t="s">
        <v>204</v>
      </c>
      <c r="C28" s="300">
        <v>898.28</v>
      </c>
      <c r="D28" s="300">
        <v>905</v>
      </c>
      <c r="E28" s="300">
        <v>940.9</v>
      </c>
      <c r="F28" s="300">
        <v>949.07</v>
      </c>
      <c r="G28" s="300">
        <v>938.66</v>
      </c>
      <c r="H28" s="300">
        <v>934.42</v>
      </c>
      <c r="I28" s="300">
        <v>937.36</v>
      </c>
      <c r="J28" s="300">
        <v>1001.84</v>
      </c>
      <c r="K28" s="300">
        <v>985.41</v>
      </c>
      <c r="L28" s="300">
        <v>989.37</v>
      </c>
      <c r="M28" s="300">
        <v>1003.74</v>
      </c>
      <c r="N28" s="300"/>
      <c r="O28" s="494">
        <f t="shared" ref="O28:O41" si="3">AVERAGE(C28,D28,E28,F28,G28,H28,I28,J28,K28,L28,M28,N28)</f>
        <v>953.09545454545469</v>
      </c>
    </row>
    <row r="29" spans="1:15" ht="12.75" customHeight="1">
      <c r="A29" s="303" t="s">
        <v>208</v>
      </c>
      <c r="B29" s="297" t="s">
        <v>204</v>
      </c>
      <c r="C29" s="302">
        <v>558.6</v>
      </c>
      <c r="D29" s="302">
        <v>552.83000000000004</v>
      </c>
      <c r="E29" s="302">
        <v>558.54999999999995</v>
      </c>
      <c r="F29" s="302">
        <v>563.01</v>
      </c>
      <c r="G29" s="302">
        <v>543.36</v>
      </c>
      <c r="H29" s="302">
        <v>547.78</v>
      </c>
      <c r="I29" s="300">
        <v>566.19000000000005</v>
      </c>
      <c r="J29" s="300">
        <v>588.03</v>
      </c>
      <c r="K29" s="300">
        <v>594.62</v>
      </c>
      <c r="L29" s="300">
        <v>610.30999999999995</v>
      </c>
      <c r="M29" s="300">
        <v>599.85</v>
      </c>
      <c r="N29" s="300"/>
      <c r="O29" s="494">
        <f t="shared" si="3"/>
        <v>571.19363636363641</v>
      </c>
    </row>
    <row r="30" spans="1:15" ht="12.75" customHeight="1">
      <c r="A30" s="299" t="s">
        <v>112</v>
      </c>
      <c r="B30" s="297" t="s">
        <v>106</v>
      </c>
      <c r="C30" s="300">
        <v>41.38</v>
      </c>
      <c r="D30" s="300">
        <v>41.36</v>
      </c>
      <c r="E30" s="300">
        <v>40.19</v>
      </c>
      <c r="F30" s="300">
        <v>39.93</v>
      </c>
      <c r="G30" s="300">
        <v>39.799999999999997</v>
      </c>
      <c r="H30" s="300">
        <v>39.07</v>
      </c>
      <c r="I30" s="300">
        <v>39.25</v>
      </c>
      <c r="J30" s="300">
        <v>39.840000000000003</v>
      </c>
      <c r="K30" s="300">
        <v>41.07</v>
      </c>
      <c r="L30" s="300">
        <v>40.99</v>
      </c>
      <c r="M30" s="300">
        <v>40.590000000000003</v>
      </c>
      <c r="N30" s="300"/>
      <c r="O30" s="494">
        <f t="shared" si="3"/>
        <v>40.31545454545455</v>
      </c>
    </row>
    <row r="31" spans="1:15" ht="12.75" customHeight="1">
      <c r="A31" s="299" t="s">
        <v>209</v>
      </c>
      <c r="B31" s="297" t="s">
        <v>106</v>
      </c>
      <c r="C31" s="300">
        <v>43.72</v>
      </c>
      <c r="D31" s="300">
        <v>43.52</v>
      </c>
      <c r="E31" s="300">
        <v>42.02</v>
      </c>
      <c r="F31" s="300">
        <v>41.99</v>
      </c>
      <c r="G31" s="300">
        <v>41.92</v>
      </c>
      <c r="H31" s="300">
        <v>40.93</v>
      </c>
      <c r="I31" s="300">
        <v>40.96</v>
      </c>
      <c r="J31" s="300">
        <v>41.84</v>
      </c>
      <c r="K31" s="300">
        <v>43.13</v>
      </c>
      <c r="L31" s="300">
        <v>43.3</v>
      </c>
      <c r="M31" s="300">
        <v>42.69</v>
      </c>
      <c r="N31" s="300"/>
      <c r="O31" s="494">
        <f t="shared" si="3"/>
        <v>42.365454545454547</v>
      </c>
    </row>
    <row r="32" spans="1:15" ht="12.75" customHeight="1">
      <c r="A32" s="299" t="s">
        <v>210</v>
      </c>
      <c r="B32" s="297" t="s">
        <v>211</v>
      </c>
      <c r="C32" s="300">
        <v>0.32</v>
      </c>
      <c r="D32" s="300">
        <v>0.3</v>
      </c>
      <c r="E32" s="300">
        <v>0.28000000000000003</v>
      </c>
      <c r="F32" s="300">
        <v>0.28000000000000003</v>
      </c>
      <c r="G32" s="300">
        <v>0.31</v>
      </c>
      <c r="H32" s="300">
        <v>0.32</v>
      </c>
      <c r="I32" s="300">
        <v>0.36</v>
      </c>
      <c r="J32" s="300">
        <v>0.4</v>
      </c>
      <c r="K32" s="300">
        <v>0.41</v>
      </c>
      <c r="L32" s="300">
        <v>0.41</v>
      </c>
      <c r="M32" s="300">
        <v>0.41</v>
      </c>
      <c r="N32" s="300"/>
      <c r="O32" s="494">
        <f t="shared" si="3"/>
        <v>0.34545454545454551</v>
      </c>
    </row>
    <row r="33" spans="1:15" ht="16.5" customHeight="1">
      <c r="A33" s="299" t="s">
        <v>212</v>
      </c>
      <c r="B33" s="297" t="s">
        <v>211</v>
      </c>
      <c r="C33" s="300">
        <v>0.68</v>
      </c>
      <c r="D33" s="300">
        <v>0.69</v>
      </c>
      <c r="E33" s="300">
        <v>0.68</v>
      </c>
      <c r="F33" s="300">
        <v>0.72</v>
      </c>
      <c r="G33" s="300">
        <v>0.92</v>
      </c>
      <c r="H33" s="300">
        <v>0.71</v>
      </c>
      <c r="I33" s="300">
        <v>0.73</v>
      </c>
      <c r="J33" s="300">
        <v>0.74</v>
      </c>
      <c r="K33" s="300">
        <v>0.75</v>
      </c>
      <c r="L33" s="300">
        <v>0.77</v>
      </c>
      <c r="M33" s="300">
        <v>0.76</v>
      </c>
      <c r="N33" s="300"/>
      <c r="O33" s="494">
        <f t="shared" si="3"/>
        <v>0.74090909090909096</v>
      </c>
    </row>
    <row r="34" spans="1:15" ht="12.75" customHeight="1">
      <c r="A34" s="299" t="s">
        <v>117</v>
      </c>
      <c r="B34" s="297" t="s">
        <v>204</v>
      </c>
      <c r="C34" s="300">
        <v>7.45</v>
      </c>
      <c r="D34" s="300">
        <v>7.38</v>
      </c>
      <c r="E34" s="300">
        <v>7.64</v>
      </c>
      <c r="F34" s="300">
        <v>7.44</v>
      </c>
      <c r="G34" s="300">
        <v>7.14</v>
      </c>
      <c r="H34" s="300">
        <v>7.72</v>
      </c>
      <c r="I34" s="300">
        <v>7.66</v>
      </c>
      <c r="J34" s="300">
        <v>8.26</v>
      </c>
      <c r="K34" s="300">
        <v>8</v>
      </c>
      <c r="L34" s="300">
        <v>7.99</v>
      </c>
      <c r="M34" s="300">
        <v>7.81</v>
      </c>
      <c r="N34" s="300"/>
      <c r="O34" s="494">
        <f t="shared" si="3"/>
        <v>7.6809090909090907</v>
      </c>
    </row>
    <row r="35" spans="1:15" ht="12.75" customHeight="1">
      <c r="A35" s="299" t="s">
        <v>119</v>
      </c>
      <c r="B35" s="297" t="s">
        <v>213</v>
      </c>
      <c r="C35" s="300">
        <v>2.46</v>
      </c>
      <c r="D35" s="300">
        <v>2.37</v>
      </c>
      <c r="E35" s="300">
        <v>2.23</v>
      </c>
      <c r="F35" s="300">
        <v>2.29</v>
      </c>
      <c r="G35" s="300">
        <v>2.23</v>
      </c>
      <c r="H35" s="300">
        <v>2.25</v>
      </c>
      <c r="I35" s="300">
        <v>2.34</v>
      </c>
      <c r="J35" s="300">
        <v>2.5499999999999998</v>
      </c>
      <c r="K35" s="300">
        <v>2.4</v>
      </c>
      <c r="L35" s="300">
        <v>2.4</v>
      </c>
      <c r="M35" s="300">
        <v>2.46</v>
      </c>
      <c r="N35" s="300"/>
      <c r="O35" s="494">
        <f t="shared" si="3"/>
        <v>2.3618181818181818</v>
      </c>
    </row>
    <row r="36" spans="1:15" ht="12.75" customHeight="1">
      <c r="A36" s="299" t="s">
        <v>122</v>
      </c>
      <c r="B36" s="297" t="s">
        <v>81</v>
      </c>
      <c r="C36" s="300">
        <v>3.66</v>
      </c>
      <c r="D36" s="300">
        <v>3.81</v>
      </c>
      <c r="E36" s="300">
        <v>3.67</v>
      </c>
      <c r="F36" s="300">
        <v>3.66</v>
      </c>
      <c r="G36" s="300">
        <v>3.76</v>
      </c>
      <c r="H36" s="300">
        <v>3.76</v>
      </c>
      <c r="I36" s="300">
        <v>3.66</v>
      </c>
      <c r="J36" s="300">
        <v>3.81</v>
      </c>
      <c r="K36" s="300">
        <v>3.67</v>
      </c>
      <c r="L36" s="300">
        <v>3.75</v>
      </c>
      <c r="M36" s="300">
        <v>3.71</v>
      </c>
      <c r="N36" s="300"/>
      <c r="O36" s="494">
        <f t="shared" si="3"/>
        <v>3.72</v>
      </c>
    </row>
    <row r="37" spans="1:15" ht="12.75" customHeight="1">
      <c r="A37" s="299" t="s">
        <v>214</v>
      </c>
      <c r="B37" s="297" t="s">
        <v>81</v>
      </c>
      <c r="C37" s="300">
        <v>37.380000000000003</v>
      </c>
      <c r="D37" s="300">
        <v>38.65</v>
      </c>
      <c r="E37" s="300">
        <v>67.12</v>
      </c>
      <c r="F37" s="300">
        <v>37.950000000000003</v>
      </c>
      <c r="G37" s="300">
        <v>38.409999999999997</v>
      </c>
      <c r="H37" s="300">
        <v>39.07</v>
      </c>
      <c r="I37" s="300">
        <v>38.76</v>
      </c>
      <c r="J37" s="300">
        <v>41.13</v>
      </c>
      <c r="K37" s="300">
        <v>42.11</v>
      </c>
      <c r="L37" s="300">
        <v>42.93</v>
      </c>
      <c r="M37" s="300">
        <v>42.26</v>
      </c>
      <c r="N37" s="300"/>
      <c r="O37" s="494">
        <f t="shared" si="3"/>
        <v>42.342727272727274</v>
      </c>
    </row>
    <row r="38" spans="1:15" ht="12.75" customHeight="1">
      <c r="A38" s="299" t="s">
        <v>215</v>
      </c>
      <c r="B38" s="297" t="s">
        <v>81</v>
      </c>
      <c r="C38" s="300">
        <v>9.5399999999999991</v>
      </c>
      <c r="D38" s="300">
        <v>9.06</v>
      </c>
      <c r="E38" s="300">
        <v>8.86</v>
      </c>
      <c r="F38" s="300">
        <v>9.39</v>
      </c>
      <c r="G38" s="300">
        <v>9.1999999999999993</v>
      </c>
      <c r="H38" s="300">
        <v>9.36</v>
      </c>
      <c r="I38" s="300">
        <v>9.11</v>
      </c>
      <c r="J38" s="300">
        <v>9.39</v>
      </c>
      <c r="K38" s="300">
        <v>9.75</v>
      </c>
      <c r="L38" s="300">
        <v>8.7799999999999994</v>
      </c>
      <c r="M38" s="300">
        <v>8.69</v>
      </c>
      <c r="N38" s="300"/>
      <c r="O38" s="494">
        <f t="shared" si="3"/>
        <v>9.1936363636363634</v>
      </c>
    </row>
    <row r="39" spans="1:15" ht="12.75" customHeight="1">
      <c r="A39" s="299" t="s">
        <v>58</v>
      </c>
      <c r="B39" s="297" t="s">
        <v>216</v>
      </c>
      <c r="C39" s="300">
        <v>8.89</v>
      </c>
      <c r="D39" s="300">
        <v>10.06</v>
      </c>
      <c r="E39" s="300">
        <v>10.6</v>
      </c>
      <c r="F39" s="300">
        <v>9.7200000000000006</v>
      </c>
      <c r="G39" s="300">
        <v>10.38</v>
      </c>
      <c r="H39" s="300">
        <v>7.24</v>
      </c>
      <c r="I39" s="300">
        <v>6.68</v>
      </c>
      <c r="J39" s="300">
        <v>7</v>
      </c>
      <c r="K39" s="300">
        <v>7.84</v>
      </c>
      <c r="L39" s="300">
        <v>8.65</v>
      </c>
      <c r="M39" s="300">
        <v>8.3000000000000007</v>
      </c>
      <c r="N39" s="300"/>
      <c r="O39" s="494">
        <f t="shared" si="3"/>
        <v>8.6690909090909098</v>
      </c>
    </row>
    <row r="40" spans="1:15" ht="12.75" customHeight="1">
      <c r="A40" s="303" t="s">
        <v>99</v>
      </c>
      <c r="B40" s="297" t="s">
        <v>216</v>
      </c>
      <c r="C40" s="300">
        <v>9.27</v>
      </c>
      <c r="D40" s="300">
        <v>10.42</v>
      </c>
      <c r="E40" s="300">
        <v>9.25</v>
      </c>
      <c r="F40" s="300">
        <v>9.6</v>
      </c>
      <c r="G40" s="300">
        <v>9.6199999999999992</v>
      </c>
      <c r="H40" s="300">
        <v>9.06</v>
      </c>
      <c r="I40" s="300">
        <v>8.8000000000000007</v>
      </c>
      <c r="J40" s="300">
        <v>8.51</v>
      </c>
      <c r="K40" s="300">
        <v>9.14</v>
      </c>
      <c r="L40" s="300">
        <v>9.24</v>
      </c>
      <c r="M40" s="300">
        <v>8.5399999999999991</v>
      </c>
      <c r="N40" s="300"/>
      <c r="O40" s="494">
        <f t="shared" si="3"/>
        <v>9.2227272727272709</v>
      </c>
    </row>
    <row r="41" spans="1:15" ht="12.75" customHeight="1">
      <c r="A41" s="303" t="s">
        <v>217</v>
      </c>
      <c r="B41" s="297" t="s">
        <v>216</v>
      </c>
      <c r="C41" s="300">
        <v>12</v>
      </c>
      <c r="D41" s="300">
        <v>12.92</v>
      </c>
      <c r="E41" s="300">
        <v>12.43</v>
      </c>
      <c r="F41" s="300">
        <v>12.09</v>
      </c>
      <c r="G41" s="300">
        <v>12.87</v>
      </c>
      <c r="H41" s="300">
        <v>12.49</v>
      </c>
      <c r="I41" s="300">
        <v>12.28</v>
      </c>
      <c r="J41" s="300">
        <v>12.48</v>
      </c>
      <c r="K41" s="300">
        <v>13.76</v>
      </c>
      <c r="L41" s="300">
        <v>13.71</v>
      </c>
      <c r="M41" s="300">
        <v>13.08</v>
      </c>
      <c r="N41" s="300"/>
      <c r="O41" s="494">
        <f t="shared" si="3"/>
        <v>12.737272727272728</v>
      </c>
    </row>
    <row r="42" spans="1:15" ht="12.75" customHeight="1">
      <c r="A42" s="303" t="s">
        <v>218</v>
      </c>
      <c r="B42" s="297" t="s">
        <v>94</v>
      </c>
      <c r="C42" s="302">
        <v>25.21</v>
      </c>
      <c r="D42" s="300">
        <v>26.25</v>
      </c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494">
        <f t="shared" ref="O42:O43" si="4">AVERAGE(D42,E42,F42,G42,H42,I42,J42,K42,L42,M42,N42)</f>
        <v>26.25</v>
      </c>
    </row>
    <row r="43" spans="1:15" ht="12.75" customHeight="1">
      <c r="A43" s="303" t="s">
        <v>219</v>
      </c>
      <c r="B43" s="297" t="s">
        <v>220</v>
      </c>
      <c r="C43" s="302"/>
      <c r="D43" s="302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494" t="e">
        <f t="shared" si="4"/>
        <v>#DIV/0!</v>
      </c>
    </row>
    <row r="44" spans="1:15" ht="12.75" customHeight="1">
      <c r="A44" s="303" t="s">
        <v>221</v>
      </c>
      <c r="B44" s="297" t="s">
        <v>81</v>
      </c>
      <c r="C44" s="300">
        <v>3.31</v>
      </c>
      <c r="D44" s="300">
        <v>3.15</v>
      </c>
      <c r="E44" s="300">
        <v>3.02</v>
      </c>
      <c r="F44" s="300">
        <v>2.85</v>
      </c>
      <c r="G44" s="300">
        <v>2.83</v>
      </c>
      <c r="H44" s="300">
        <v>2.74</v>
      </c>
      <c r="I44" s="300">
        <v>2.87</v>
      </c>
      <c r="J44" s="300">
        <v>2.73</v>
      </c>
      <c r="K44" s="300">
        <v>3.12</v>
      </c>
      <c r="L44" s="300">
        <v>3.26</v>
      </c>
      <c r="M44" s="300">
        <v>3.25</v>
      </c>
      <c r="N44" s="300"/>
      <c r="O44" s="494">
        <f>AVERAGE(C44,D44,E44,F44,G44,H44,I44,J44,K44,L44,M44,N44)</f>
        <v>3.0118181818181822</v>
      </c>
    </row>
    <row r="45" spans="1:15" ht="12.75" customHeight="1">
      <c r="A45" s="303" t="s">
        <v>222</v>
      </c>
      <c r="B45" s="297" t="s">
        <v>220</v>
      </c>
      <c r="C45" s="300">
        <v>0.74</v>
      </c>
      <c r="D45" s="300">
        <v>0.79</v>
      </c>
      <c r="E45" s="300">
        <v>0.83</v>
      </c>
      <c r="F45" s="300">
        <v>0.87</v>
      </c>
      <c r="G45" s="300">
        <v>0.73</v>
      </c>
      <c r="H45" s="300">
        <v>0.64</v>
      </c>
      <c r="I45" s="302">
        <v>0.72</v>
      </c>
      <c r="J45" s="300">
        <v>0.73</v>
      </c>
      <c r="K45" s="302">
        <v>0.76</v>
      </c>
      <c r="L45" s="302">
        <v>0.74</v>
      </c>
      <c r="M45" s="302">
        <v>0.87</v>
      </c>
      <c r="N45" s="302"/>
      <c r="O45" s="494">
        <f t="shared" ref="O45:O46" si="5">AVERAGE(C45,D45,E45,F45,G45,H45,J45)</f>
        <v>0.76142857142857145</v>
      </c>
    </row>
    <row r="46" spans="1:15" ht="12.75" customHeight="1">
      <c r="A46" s="303" t="s">
        <v>223</v>
      </c>
      <c r="B46" s="297" t="s">
        <v>81</v>
      </c>
      <c r="C46" s="302">
        <v>0.5</v>
      </c>
      <c r="D46" s="302">
        <v>0.5</v>
      </c>
      <c r="E46" s="300"/>
      <c r="F46" s="300"/>
      <c r="G46" s="300"/>
      <c r="H46" s="302"/>
      <c r="I46" s="302"/>
      <c r="J46" s="300"/>
      <c r="K46" s="302"/>
      <c r="L46" s="302"/>
      <c r="M46" s="302"/>
      <c r="N46" s="302"/>
      <c r="O46" s="494">
        <f t="shared" si="5"/>
        <v>0.5</v>
      </c>
    </row>
    <row r="47" spans="1:15" ht="12.75" customHeight="1">
      <c r="A47" s="299" t="s">
        <v>224</v>
      </c>
      <c r="B47" s="297" t="s">
        <v>81</v>
      </c>
      <c r="C47" s="302"/>
      <c r="D47" s="302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494" t="e">
        <f>AVERAGE(E47,F47,G47,H47,I47,J47,K47,L47,M47,N47)</f>
        <v>#DIV/0!</v>
      </c>
    </row>
    <row r="48" spans="1:15" ht="12.75" customHeight="1">
      <c r="A48" s="303" t="s">
        <v>65</v>
      </c>
      <c r="B48" s="297" t="s">
        <v>106</v>
      </c>
      <c r="C48" s="300">
        <v>43.43</v>
      </c>
      <c r="D48" s="300">
        <v>45.86</v>
      </c>
      <c r="E48" s="300">
        <v>49.24</v>
      </c>
      <c r="F48" s="300">
        <v>50.42</v>
      </c>
      <c r="G48" s="300">
        <v>50.24</v>
      </c>
      <c r="H48" s="300">
        <v>52.86</v>
      </c>
      <c r="I48" s="300">
        <v>50.9</v>
      </c>
      <c r="J48" s="300">
        <v>53.51</v>
      </c>
      <c r="K48" s="300">
        <v>59.39</v>
      </c>
      <c r="L48" s="300">
        <v>56.71</v>
      </c>
      <c r="M48" s="300">
        <v>54.12</v>
      </c>
      <c r="N48" s="300"/>
      <c r="O48" s="494">
        <f t="shared" ref="O48:O50" si="6">AVERAGE(C48,D48,E48,F48,G48,H48,I48,J48,K48,L48,M48,N48)</f>
        <v>51.516363636363629</v>
      </c>
    </row>
    <row r="49" spans="1:15" ht="12.75" customHeight="1">
      <c r="A49" s="303" t="s">
        <v>225</v>
      </c>
      <c r="B49" s="297" t="s">
        <v>220</v>
      </c>
      <c r="C49" s="302"/>
      <c r="D49" s="302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494" t="e">
        <f t="shared" si="6"/>
        <v>#DIV/0!</v>
      </c>
    </row>
    <row r="50" spans="1:15" ht="12.75" customHeight="1">
      <c r="A50" s="303" t="s">
        <v>80</v>
      </c>
      <c r="B50" s="297" t="s">
        <v>81</v>
      </c>
      <c r="C50" s="302">
        <v>1.4</v>
      </c>
      <c r="D50" s="302">
        <v>1.53</v>
      </c>
      <c r="E50" s="300"/>
      <c r="F50" s="300"/>
      <c r="G50" s="300"/>
      <c r="H50" s="302"/>
      <c r="I50" s="300"/>
      <c r="J50" s="300"/>
      <c r="K50" s="300"/>
      <c r="L50" s="300"/>
      <c r="M50" s="300"/>
      <c r="N50" s="300"/>
      <c r="O50" s="494">
        <f t="shared" si="6"/>
        <v>1.4649999999999999</v>
      </c>
    </row>
    <row r="51" spans="1:15" ht="12.75" customHeight="1">
      <c r="A51" s="303" t="s">
        <v>124</v>
      </c>
      <c r="B51" s="297" t="s">
        <v>81</v>
      </c>
      <c r="C51" s="300">
        <v>4.2699999999999996</v>
      </c>
      <c r="D51" s="300">
        <v>4.1100000000000003</v>
      </c>
      <c r="E51" s="300">
        <v>3.03</v>
      </c>
      <c r="F51" s="300">
        <v>3.06</v>
      </c>
      <c r="G51" s="300">
        <v>2.69</v>
      </c>
      <c r="H51" s="300">
        <v>3.78</v>
      </c>
      <c r="I51" s="300">
        <v>3.21</v>
      </c>
      <c r="J51" s="300">
        <v>3.44</v>
      </c>
      <c r="K51" s="302">
        <v>4.37</v>
      </c>
      <c r="L51" s="300">
        <v>3.83</v>
      </c>
      <c r="M51" s="300">
        <v>3.42</v>
      </c>
      <c r="N51" s="300"/>
      <c r="O51" s="494">
        <f>AVERAGE(C51,D51,E51,F51,G51,H51,I51,J51,L51,M51,N51)</f>
        <v>3.4840000000000004</v>
      </c>
    </row>
    <row r="52" spans="1:15" ht="12.75" customHeight="1">
      <c r="A52" s="303" t="s">
        <v>125</v>
      </c>
      <c r="B52" s="297" t="s">
        <v>204</v>
      </c>
      <c r="C52" s="300">
        <v>0.85</v>
      </c>
      <c r="D52" s="300">
        <v>0.96</v>
      </c>
      <c r="E52" s="300">
        <v>1.01</v>
      </c>
      <c r="F52" s="300">
        <v>0.89</v>
      </c>
      <c r="G52" s="300">
        <v>0.86</v>
      </c>
      <c r="H52" s="300">
        <v>1.03</v>
      </c>
      <c r="I52" s="300">
        <v>0.93</v>
      </c>
      <c r="J52" s="300">
        <v>0.82</v>
      </c>
      <c r="K52" s="300">
        <v>0.82</v>
      </c>
      <c r="L52" s="300">
        <v>0.74</v>
      </c>
      <c r="M52" s="300">
        <v>0.8</v>
      </c>
      <c r="N52" s="300"/>
      <c r="O52" s="494">
        <f>AVERAGE(C52,D52,E52,F52,G52,H52,I52,J52,K52,L52,M52,N52)</f>
        <v>0.8827272727272728</v>
      </c>
    </row>
    <row r="53" spans="1:15" ht="12.75" customHeight="1">
      <c r="A53" s="288"/>
      <c r="B53" s="305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</row>
    <row r="54" spans="1:15" ht="12.75" customHeight="1"/>
    <row r="55" spans="1:15" ht="12.75" customHeight="1"/>
    <row r="56" spans="1:15" ht="12.75" customHeight="1"/>
    <row r="57" spans="1:15" ht="12.75" customHeight="1"/>
    <row r="58" spans="1:15" ht="12.75" customHeight="1"/>
    <row r="59" spans="1:15" ht="12.75" customHeight="1"/>
    <row r="60" spans="1:15" ht="12.75" customHeight="1"/>
    <row r="61" spans="1:15" ht="12.75" customHeight="1"/>
    <row r="62" spans="1:15" ht="12.75" customHeight="1"/>
    <row r="63" spans="1:15" ht="12.75" customHeight="1"/>
    <row r="64" spans="1:15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 verticalCentered="1"/>
  <pageMargins left="0.78740157480314965" right="0.78740157480314965" top="0.49" bottom="0.55000000000000004" header="0" footer="0"/>
  <pageSetup paperSize="9" scale="5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"/>
  <sheetViews>
    <sheetView workbookViewId="0">
      <selection activeCell="J39" sqref="J39"/>
    </sheetView>
  </sheetViews>
  <sheetFormatPr defaultColWidth="14.42578125" defaultRowHeight="15" customHeight="1"/>
  <cols>
    <col min="1" max="1" width="26.7109375" style="60" customWidth="1"/>
    <col min="2" max="2" width="8.5703125" style="60" customWidth="1"/>
    <col min="3" max="3" width="8.28515625" style="60" customWidth="1"/>
    <col min="4" max="4" width="9" style="60" customWidth="1"/>
    <col min="5" max="5" width="9.28515625" style="60" customWidth="1"/>
    <col min="6" max="6" width="10.7109375" style="60" customWidth="1"/>
    <col min="7" max="7" width="9" style="60" customWidth="1"/>
    <col min="8" max="8" width="9.7109375" style="60" customWidth="1"/>
    <col min="9" max="9" width="9" style="60" customWidth="1"/>
    <col min="10" max="10" width="8.7109375" style="60" customWidth="1"/>
    <col min="11" max="11" width="12.28515625" style="60" customWidth="1"/>
    <col min="12" max="12" width="11" style="60" customWidth="1"/>
    <col min="13" max="13" width="11.28515625" style="60" bestFit="1" customWidth="1"/>
    <col min="14" max="14" width="11" style="60" customWidth="1"/>
    <col min="15" max="15" width="12.140625" style="60" customWidth="1"/>
    <col min="16" max="26" width="9" style="60" customWidth="1"/>
    <col min="27" max="16384" width="14.42578125" style="60"/>
  </cols>
  <sheetData>
    <row r="1" spans="1:15" ht="12.75" customHeight="1"/>
    <row r="2" spans="1:15" ht="12.75" customHeight="1">
      <c r="B2" s="167" t="s">
        <v>0</v>
      </c>
    </row>
    <row r="3" spans="1:15" ht="12.75" customHeight="1">
      <c r="B3" s="167" t="s">
        <v>1</v>
      </c>
    </row>
    <row r="4" spans="1:15" ht="15" customHeight="1">
      <c r="A4" s="167" t="s">
        <v>192</v>
      </c>
    </row>
    <row r="5" spans="1:15" ht="12.75" customHeight="1">
      <c r="A5" s="168" t="s">
        <v>193</v>
      </c>
      <c r="C5" s="248"/>
      <c r="E5" s="248"/>
      <c r="F5" s="248"/>
    </row>
    <row r="6" spans="1:15" ht="12.75" customHeight="1">
      <c r="A6" s="167" t="s">
        <v>194</v>
      </c>
      <c r="C6" s="167"/>
      <c r="G6" s="167"/>
      <c r="K6" s="130" t="s">
        <v>88</v>
      </c>
    </row>
    <row r="7" spans="1:15" ht="16.5" customHeight="1">
      <c r="A7" s="169" t="s">
        <v>9</v>
      </c>
      <c r="B7" s="170"/>
      <c r="C7" s="171"/>
      <c r="D7" s="172"/>
      <c r="E7" s="170"/>
      <c r="F7" s="170"/>
      <c r="G7" s="173" t="s">
        <v>10</v>
      </c>
      <c r="H7" s="172"/>
      <c r="I7" s="172"/>
      <c r="J7" s="170"/>
      <c r="K7" s="174"/>
      <c r="L7" s="170"/>
      <c r="M7" s="170"/>
      <c r="N7" s="175"/>
      <c r="O7" s="223"/>
    </row>
    <row r="8" spans="1:15" ht="12.75" customHeight="1">
      <c r="A8" s="250" t="s">
        <v>11</v>
      </c>
      <c r="B8" s="227" t="s">
        <v>12</v>
      </c>
      <c r="C8" s="227" t="s">
        <v>13</v>
      </c>
      <c r="D8" s="228" t="s">
        <v>14</v>
      </c>
      <c r="E8" s="227" t="s">
        <v>17</v>
      </c>
      <c r="F8" s="227" t="s">
        <v>18</v>
      </c>
      <c r="G8" s="227" t="s">
        <v>19</v>
      </c>
      <c r="H8" s="228" t="s">
        <v>20</v>
      </c>
      <c r="I8" s="227" t="s">
        <v>21</v>
      </c>
      <c r="J8" s="227" t="s">
        <v>22</v>
      </c>
      <c r="K8" s="228" t="s">
        <v>23</v>
      </c>
      <c r="L8" s="227" t="s">
        <v>24</v>
      </c>
      <c r="M8" s="227" t="s">
        <v>25</v>
      </c>
      <c r="N8" s="228" t="s">
        <v>33</v>
      </c>
      <c r="O8" s="490" t="s">
        <v>27</v>
      </c>
    </row>
    <row r="9" spans="1:15" ht="12.75" customHeight="1">
      <c r="A9" s="255" t="s">
        <v>195</v>
      </c>
      <c r="B9" s="258" t="s">
        <v>196</v>
      </c>
      <c r="C9" s="251">
        <v>29.94</v>
      </c>
      <c r="D9" s="251">
        <v>28.56</v>
      </c>
      <c r="E9" s="251">
        <v>21.23</v>
      </c>
      <c r="F9" s="251">
        <v>20.62</v>
      </c>
      <c r="G9" s="251">
        <v>20.27</v>
      </c>
      <c r="H9" s="251">
        <v>19.54</v>
      </c>
      <c r="I9" s="251">
        <v>19.36</v>
      </c>
      <c r="J9" s="251">
        <v>19.59</v>
      </c>
      <c r="K9" s="251">
        <v>19.79</v>
      </c>
      <c r="L9" s="251">
        <v>19.93</v>
      </c>
      <c r="M9" s="251">
        <v>20.14</v>
      </c>
      <c r="N9" s="257" t="s">
        <v>226</v>
      </c>
      <c r="O9" s="490">
        <f t="shared" ref="O9:O12" si="0">AVERAGE(C9,D9,E9,F9,G9,H9,I9,J9,K9,L9,M9,N9)</f>
        <v>21.724545454545453</v>
      </c>
    </row>
    <row r="10" spans="1:15" ht="12.75" customHeight="1">
      <c r="A10" s="255" t="s">
        <v>90</v>
      </c>
      <c r="B10" s="258" t="s">
        <v>81</v>
      </c>
      <c r="C10" s="251">
        <v>0.46</v>
      </c>
      <c r="D10" s="251">
        <v>0.49</v>
      </c>
      <c r="E10" s="251">
        <v>0.34</v>
      </c>
      <c r="F10" s="251">
        <v>0.35</v>
      </c>
      <c r="G10" s="251">
        <v>0.35</v>
      </c>
      <c r="H10" s="251">
        <v>0.33</v>
      </c>
      <c r="I10" s="251">
        <v>0.33</v>
      </c>
      <c r="J10" s="251">
        <v>0.34</v>
      </c>
      <c r="K10" s="251">
        <v>0.3</v>
      </c>
      <c r="L10" s="251">
        <v>0.32</v>
      </c>
      <c r="M10" s="251">
        <v>0.3</v>
      </c>
      <c r="N10" s="251">
        <v>0.31</v>
      </c>
      <c r="O10" s="490">
        <f t="shared" si="0"/>
        <v>0.35166666666666663</v>
      </c>
    </row>
    <row r="11" spans="1:15" ht="12.75" customHeight="1">
      <c r="A11" s="255" t="s">
        <v>197</v>
      </c>
      <c r="B11" s="258" t="s">
        <v>81</v>
      </c>
      <c r="C11" s="251">
        <v>0.46</v>
      </c>
      <c r="D11" s="251">
        <v>0.47</v>
      </c>
      <c r="E11" s="251">
        <v>0.3</v>
      </c>
      <c r="F11" s="251">
        <v>0.33</v>
      </c>
      <c r="G11" s="251">
        <v>0.33</v>
      </c>
      <c r="H11" s="251">
        <v>0.34</v>
      </c>
      <c r="I11" s="251">
        <v>0.36</v>
      </c>
      <c r="J11" s="251">
        <v>0.36</v>
      </c>
      <c r="K11" s="251">
        <v>0.35</v>
      </c>
      <c r="L11" s="251">
        <v>0.38</v>
      </c>
      <c r="M11" s="251">
        <v>0.37</v>
      </c>
      <c r="N11" s="251">
        <v>0.37</v>
      </c>
      <c r="O11" s="490">
        <f t="shared" si="0"/>
        <v>0.36833333333333335</v>
      </c>
    </row>
    <row r="12" spans="1:15" ht="12.75" customHeight="1">
      <c r="A12" s="255" t="s">
        <v>227</v>
      </c>
      <c r="B12" s="258" t="s">
        <v>81</v>
      </c>
      <c r="C12" s="251">
        <v>0.36</v>
      </c>
      <c r="D12" s="251">
        <v>0.44</v>
      </c>
      <c r="E12" s="251">
        <v>0.3</v>
      </c>
      <c r="F12" s="251">
        <v>0.31</v>
      </c>
      <c r="G12" s="251">
        <v>0.33</v>
      </c>
      <c r="H12" s="251">
        <v>0.31</v>
      </c>
      <c r="I12" s="251">
        <v>0.28999999999999998</v>
      </c>
      <c r="J12" s="251">
        <v>0.31</v>
      </c>
      <c r="K12" s="251">
        <v>0.28000000000000003</v>
      </c>
      <c r="L12" s="251">
        <v>0.25</v>
      </c>
      <c r="M12" s="251">
        <v>0.28000000000000003</v>
      </c>
      <c r="N12" s="251">
        <v>0.28000000000000003</v>
      </c>
      <c r="O12" s="490">
        <f t="shared" si="0"/>
        <v>0.31166666666666676</v>
      </c>
    </row>
    <row r="13" spans="1:15" ht="12.75" customHeight="1">
      <c r="A13" s="255" t="s">
        <v>199</v>
      </c>
      <c r="B13" s="258" t="s">
        <v>81</v>
      </c>
      <c r="C13" s="254" t="s">
        <v>123</v>
      </c>
      <c r="D13" s="254" t="s">
        <v>123</v>
      </c>
      <c r="E13" s="251">
        <v>1.57</v>
      </c>
      <c r="F13" s="251">
        <v>1.18</v>
      </c>
      <c r="G13" s="251">
        <v>1.55</v>
      </c>
      <c r="H13" s="251">
        <v>1.6</v>
      </c>
      <c r="I13" s="251">
        <v>1.57</v>
      </c>
      <c r="J13" s="251">
        <v>1.59</v>
      </c>
      <c r="K13" s="251">
        <v>1.57</v>
      </c>
      <c r="L13" s="251">
        <v>1.6</v>
      </c>
      <c r="M13" s="251">
        <v>1.55</v>
      </c>
      <c r="N13" s="251">
        <v>1.5</v>
      </c>
      <c r="O13" s="490">
        <f>AVERAGE(E13,F13,G13,H13,I13,J13,K13,L13,M13,N13)</f>
        <v>1.528</v>
      </c>
    </row>
    <row r="14" spans="1:15" ht="12.75" customHeight="1">
      <c r="A14" s="256" t="s">
        <v>200</v>
      </c>
      <c r="B14" s="258" t="s">
        <v>196</v>
      </c>
      <c r="C14" s="251">
        <v>116.44</v>
      </c>
      <c r="D14" s="251">
        <v>124.59</v>
      </c>
      <c r="E14" s="251">
        <v>125.91</v>
      </c>
      <c r="F14" s="251">
        <v>117.07</v>
      </c>
      <c r="G14" s="251">
        <v>115.91</v>
      </c>
      <c r="H14" s="251">
        <v>129.41999999999999</v>
      </c>
      <c r="I14" s="251">
        <v>124.75</v>
      </c>
      <c r="J14" s="251">
        <v>125.73</v>
      </c>
      <c r="K14" s="251">
        <v>124</v>
      </c>
      <c r="L14" s="251">
        <v>124</v>
      </c>
      <c r="M14" s="251">
        <v>126.55</v>
      </c>
      <c r="N14" s="251">
        <v>131.09</v>
      </c>
      <c r="O14" s="490">
        <f t="shared" ref="O14:O15" si="1">AVERAGE(C14,D14,E14,F14,G14,H14,I14,J14,K14,L14,M14,N14)</f>
        <v>123.78833333333331</v>
      </c>
    </row>
    <row r="15" spans="1:15" ht="12.75" customHeight="1">
      <c r="A15" s="255" t="s">
        <v>95</v>
      </c>
      <c r="B15" s="258" t="s">
        <v>196</v>
      </c>
      <c r="C15" s="251">
        <v>56.79</v>
      </c>
      <c r="D15" s="251">
        <v>54.83</v>
      </c>
      <c r="E15" s="251">
        <v>53.93</v>
      </c>
      <c r="F15" s="251">
        <v>54.56</v>
      </c>
      <c r="G15" s="251">
        <v>54.08</v>
      </c>
      <c r="H15" s="251">
        <v>55.23</v>
      </c>
      <c r="I15" s="251">
        <v>55.93</v>
      </c>
      <c r="J15" s="251">
        <v>56.91</v>
      </c>
      <c r="K15" s="251">
        <v>57.71</v>
      </c>
      <c r="L15" s="251">
        <v>56.57</v>
      </c>
      <c r="M15" s="251">
        <v>56.71</v>
      </c>
      <c r="N15" s="251">
        <v>56.5</v>
      </c>
      <c r="O15" s="490">
        <f t="shared" si="1"/>
        <v>55.8125</v>
      </c>
    </row>
    <row r="16" spans="1:15" ht="12.75" customHeight="1">
      <c r="A16" s="256" t="s">
        <v>38</v>
      </c>
      <c r="B16" s="258" t="s">
        <v>196</v>
      </c>
      <c r="C16" s="254" t="s">
        <v>123</v>
      </c>
      <c r="D16" s="254" t="s">
        <v>123</v>
      </c>
      <c r="E16" s="254" t="s">
        <v>123</v>
      </c>
      <c r="F16" s="254" t="s">
        <v>123</v>
      </c>
      <c r="G16" s="254" t="s">
        <v>123</v>
      </c>
      <c r="H16" s="254" t="s">
        <v>123</v>
      </c>
      <c r="I16" s="251">
        <v>76.42</v>
      </c>
      <c r="J16" s="251">
        <v>79.86</v>
      </c>
      <c r="K16" s="251">
        <v>83.85</v>
      </c>
      <c r="L16" s="251">
        <v>81.2</v>
      </c>
      <c r="M16" s="251">
        <v>80.86</v>
      </c>
      <c r="N16" s="251">
        <v>81</v>
      </c>
      <c r="O16" s="490">
        <f>AVERAGE(I16,J16,K16,L16,M16,N16)</f>
        <v>80.531666666666666</v>
      </c>
    </row>
    <row r="17" spans="1:15" ht="12.75" customHeight="1">
      <c r="A17" s="256" t="s">
        <v>100</v>
      </c>
      <c r="B17" s="258" t="s">
        <v>81</v>
      </c>
      <c r="C17" s="251">
        <v>0.37</v>
      </c>
      <c r="D17" s="251">
        <v>0.33</v>
      </c>
      <c r="E17" s="251">
        <v>0.31</v>
      </c>
      <c r="F17" s="251">
        <v>0.34</v>
      </c>
      <c r="G17" s="251">
        <v>0.32</v>
      </c>
      <c r="H17" s="251">
        <v>0.31</v>
      </c>
      <c r="I17" s="251">
        <v>0.31</v>
      </c>
      <c r="J17" s="251">
        <v>0.33</v>
      </c>
      <c r="K17" s="251">
        <v>0.36</v>
      </c>
      <c r="L17" s="251">
        <v>0.33</v>
      </c>
      <c r="M17" s="251">
        <v>0.35</v>
      </c>
      <c r="N17" s="251">
        <v>0.35</v>
      </c>
      <c r="O17" s="490">
        <f t="shared" ref="O17:O18" si="2">AVERAGE(C17,D17,E17,F17,G17,H17,I17,J17,K17,L17,M17,N17)</f>
        <v>0.33416666666666667</v>
      </c>
    </row>
    <row r="18" spans="1:15" ht="12.75" customHeight="1">
      <c r="A18" s="256" t="s">
        <v>202</v>
      </c>
      <c r="B18" s="258" t="s">
        <v>196</v>
      </c>
      <c r="C18" s="251">
        <v>14.12</v>
      </c>
      <c r="D18" s="251">
        <v>14.49</v>
      </c>
      <c r="E18" s="251">
        <v>13.92</v>
      </c>
      <c r="F18" s="251">
        <v>16.701000000000001</v>
      </c>
      <c r="G18" s="251">
        <v>17.21</v>
      </c>
      <c r="H18" s="251">
        <v>16.43</v>
      </c>
      <c r="I18" s="251">
        <v>15.23</v>
      </c>
      <c r="J18" s="251">
        <v>15.66</v>
      </c>
      <c r="K18" s="251">
        <v>15</v>
      </c>
      <c r="L18" s="251">
        <v>14.64</v>
      </c>
      <c r="M18" s="251">
        <v>15.23</v>
      </c>
      <c r="N18" s="251">
        <v>15.08</v>
      </c>
      <c r="O18" s="490">
        <f t="shared" si="2"/>
        <v>15.30925</v>
      </c>
    </row>
    <row r="19" spans="1:15" ht="12.75" customHeight="1">
      <c r="A19" s="256" t="s">
        <v>203</v>
      </c>
      <c r="B19" s="258" t="s">
        <v>196</v>
      </c>
      <c r="C19" s="254" t="s">
        <v>123</v>
      </c>
      <c r="D19" s="254" t="s">
        <v>123</v>
      </c>
      <c r="E19" s="251">
        <v>28</v>
      </c>
      <c r="F19" s="251">
        <v>27.17</v>
      </c>
      <c r="G19" s="251">
        <v>26</v>
      </c>
      <c r="H19" s="251">
        <v>24</v>
      </c>
      <c r="I19" s="251">
        <v>26</v>
      </c>
      <c r="J19" s="251">
        <v>25.8</v>
      </c>
      <c r="K19" s="251">
        <v>24</v>
      </c>
      <c r="L19" s="251">
        <v>22</v>
      </c>
      <c r="M19" s="251">
        <v>23</v>
      </c>
      <c r="N19" s="251">
        <v>23</v>
      </c>
      <c r="O19" s="490">
        <f>AVERAGE(E19,F19,G19,H19,I19,J19,K19,L19,M19,N19)</f>
        <v>24.897000000000002</v>
      </c>
    </row>
    <row r="20" spans="1:15" ht="12.75" customHeight="1">
      <c r="A20" s="256" t="s">
        <v>54</v>
      </c>
      <c r="B20" s="258" t="s">
        <v>204</v>
      </c>
      <c r="C20" s="251">
        <v>291.01</v>
      </c>
      <c r="D20" s="251">
        <v>278.5</v>
      </c>
      <c r="E20" s="251">
        <v>283.57</v>
      </c>
      <c r="F20" s="251">
        <v>273.20999999999998</v>
      </c>
      <c r="G20" s="251">
        <v>262.20999999999998</v>
      </c>
      <c r="H20" s="251">
        <v>248.57</v>
      </c>
      <c r="I20" s="251">
        <v>245.42</v>
      </c>
      <c r="J20" s="251">
        <v>245.31</v>
      </c>
      <c r="K20" s="251">
        <v>233.57</v>
      </c>
      <c r="L20" s="251">
        <v>230.36</v>
      </c>
      <c r="M20" s="251">
        <v>238.5</v>
      </c>
      <c r="N20" s="251">
        <v>245.71</v>
      </c>
      <c r="O20" s="490">
        <f t="shared" ref="O20:O25" si="3">AVERAGE(C20,D20,E20,F20,G20,H20,I20,J20,K20,L20,M20,N20)</f>
        <v>256.32833333333338</v>
      </c>
    </row>
    <row r="21" spans="1:15" ht="12.75" customHeight="1">
      <c r="A21" s="256" t="s">
        <v>55</v>
      </c>
      <c r="B21" s="258" t="s">
        <v>204</v>
      </c>
      <c r="C21" s="251">
        <v>242.62</v>
      </c>
      <c r="D21" s="251">
        <v>221.86</v>
      </c>
      <c r="E21" s="251">
        <v>252.14</v>
      </c>
      <c r="F21" s="251">
        <v>237.17</v>
      </c>
      <c r="G21" s="251">
        <v>227.69</v>
      </c>
      <c r="H21" s="251">
        <v>213.08</v>
      </c>
      <c r="I21" s="251">
        <v>210.77</v>
      </c>
      <c r="J21" s="251">
        <v>211.35</v>
      </c>
      <c r="K21" s="251">
        <v>201.07</v>
      </c>
      <c r="L21" s="251">
        <v>189.29</v>
      </c>
      <c r="M21" s="251">
        <v>198.21</v>
      </c>
      <c r="N21" s="251">
        <v>213.93</v>
      </c>
      <c r="O21" s="490">
        <f t="shared" si="3"/>
        <v>218.26499999999999</v>
      </c>
    </row>
    <row r="22" spans="1:15" ht="12.75" customHeight="1">
      <c r="A22" s="256" t="s">
        <v>105</v>
      </c>
      <c r="B22" s="258" t="s">
        <v>106</v>
      </c>
      <c r="C22" s="251">
        <v>46.52</v>
      </c>
      <c r="D22" s="251">
        <v>43.41</v>
      </c>
      <c r="E22" s="251">
        <v>42.4</v>
      </c>
      <c r="F22" s="251">
        <v>42.41</v>
      </c>
      <c r="G22" s="251">
        <v>40.450000000000003</v>
      </c>
      <c r="H22" s="251">
        <v>37.33</v>
      </c>
      <c r="I22" s="251">
        <v>37</v>
      </c>
      <c r="J22" s="251">
        <v>37.51</v>
      </c>
      <c r="K22" s="251">
        <v>37.64</v>
      </c>
      <c r="L22" s="251">
        <v>38.44</v>
      </c>
      <c r="M22" s="251">
        <v>42.1</v>
      </c>
      <c r="N22" s="251">
        <v>40.299999999999997</v>
      </c>
      <c r="O22" s="490">
        <f t="shared" si="3"/>
        <v>40.459166666666668</v>
      </c>
    </row>
    <row r="23" spans="1:15" ht="12.75" customHeight="1">
      <c r="A23" s="256" t="s">
        <v>205</v>
      </c>
      <c r="B23" s="258" t="s">
        <v>106</v>
      </c>
      <c r="C23" s="251">
        <v>47.91</v>
      </c>
      <c r="D23" s="251">
        <v>45.61</v>
      </c>
      <c r="E23" s="251">
        <v>44.92</v>
      </c>
      <c r="F23" s="251">
        <v>44.38</v>
      </c>
      <c r="G23" s="251">
        <v>42.92</v>
      </c>
      <c r="H23" s="251">
        <v>40.15</v>
      </c>
      <c r="I23" s="251">
        <v>39.229999999999997</v>
      </c>
      <c r="J23" s="251">
        <v>39.35</v>
      </c>
      <c r="K23" s="251">
        <v>39.14</v>
      </c>
      <c r="L23" s="251">
        <v>39.54</v>
      </c>
      <c r="M23" s="251">
        <v>43.31</v>
      </c>
      <c r="N23" s="251">
        <v>41.38</v>
      </c>
      <c r="O23" s="490">
        <f t="shared" si="3"/>
        <v>42.32</v>
      </c>
    </row>
    <row r="24" spans="1:15" ht="12.75" customHeight="1">
      <c r="A24" s="256" t="s">
        <v>109</v>
      </c>
      <c r="B24" s="258" t="s">
        <v>204</v>
      </c>
      <c r="C24" s="251">
        <v>408.12</v>
      </c>
      <c r="D24" s="251">
        <v>374.72</v>
      </c>
      <c r="E24" s="251">
        <v>368.57</v>
      </c>
      <c r="F24" s="251">
        <v>364.4</v>
      </c>
      <c r="G24" s="251">
        <v>352.5</v>
      </c>
      <c r="H24" s="251">
        <v>350</v>
      </c>
      <c r="I24" s="251">
        <v>331.92</v>
      </c>
      <c r="J24" s="251">
        <v>336.47</v>
      </c>
      <c r="K24" s="251">
        <v>335.77</v>
      </c>
      <c r="L24" s="251">
        <v>336.43</v>
      </c>
      <c r="M24" s="251">
        <v>335.36</v>
      </c>
      <c r="N24" s="251">
        <v>339.64</v>
      </c>
      <c r="O24" s="490">
        <f t="shared" si="3"/>
        <v>352.82499999999999</v>
      </c>
    </row>
    <row r="25" spans="1:15" ht="12.75" customHeight="1">
      <c r="A25" s="256" t="s">
        <v>206</v>
      </c>
      <c r="B25" s="258" t="s">
        <v>204</v>
      </c>
      <c r="C25" s="251">
        <v>450.81</v>
      </c>
      <c r="D25" s="251">
        <v>401.37</v>
      </c>
      <c r="E25" s="251">
        <v>462.5</v>
      </c>
      <c r="F25" s="251">
        <v>472.44</v>
      </c>
      <c r="G25" s="251">
        <v>461.82</v>
      </c>
      <c r="H25" s="251">
        <v>481.67</v>
      </c>
      <c r="I25" s="251">
        <v>479.17</v>
      </c>
      <c r="J25" s="251">
        <v>521.23</v>
      </c>
      <c r="K25" s="251">
        <v>538.08000000000004</v>
      </c>
      <c r="L25" s="251">
        <v>495.79</v>
      </c>
      <c r="M25" s="251">
        <v>542.69000000000005</v>
      </c>
      <c r="N25" s="251">
        <v>547.69000000000005</v>
      </c>
      <c r="O25" s="490">
        <f t="shared" si="3"/>
        <v>487.93833333333333</v>
      </c>
    </row>
    <row r="26" spans="1:15" ht="12.75" customHeight="1">
      <c r="A26" s="256" t="s">
        <v>207</v>
      </c>
      <c r="B26" s="258" t="s">
        <v>204</v>
      </c>
      <c r="C26" s="254" t="s">
        <v>123</v>
      </c>
      <c r="D26" s="254" t="s">
        <v>123</v>
      </c>
      <c r="E26" s="254" t="s">
        <v>123</v>
      </c>
      <c r="F26" s="254" t="s">
        <v>123</v>
      </c>
      <c r="G26" s="254" t="s">
        <v>123</v>
      </c>
      <c r="H26" s="254" t="s">
        <v>123</v>
      </c>
      <c r="I26" s="251">
        <v>360</v>
      </c>
      <c r="J26" s="251">
        <v>365.61</v>
      </c>
      <c r="K26" s="251">
        <v>340.91</v>
      </c>
      <c r="L26" s="251">
        <v>360.45</v>
      </c>
      <c r="M26" s="251">
        <v>349.44</v>
      </c>
      <c r="N26" s="251">
        <v>358.89</v>
      </c>
      <c r="O26" s="490">
        <f>AVERAGE(I26,J26,K26,L26,M26,N26)</f>
        <v>355.88333333333338</v>
      </c>
    </row>
    <row r="27" spans="1:15" ht="12.75" customHeight="1">
      <c r="A27" s="256" t="s">
        <v>111</v>
      </c>
      <c r="B27" s="258" t="s">
        <v>204</v>
      </c>
      <c r="C27" s="251">
        <v>979.04</v>
      </c>
      <c r="D27" s="251">
        <v>942.86</v>
      </c>
      <c r="E27" s="251">
        <v>1010.71</v>
      </c>
      <c r="F27" s="251">
        <v>1002.83</v>
      </c>
      <c r="G27" s="492">
        <v>1007.69</v>
      </c>
      <c r="H27" s="251">
        <v>1023.08</v>
      </c>
      <c r="I27" s="492">
        <v>1001.54</v>
      </c>
      <c r="J27" s="251">
        <v>977.54</v>
      </c>
      <c r="K27" s="251">
        <v>976.15</v>
      </c>
      <c r="L27" s="251">
        <v>953.85</v>
      </c>
      <c r="M27" s="251">
        <v>954.29</v>
      </c>
      <c r="N27" s="251">
        <v>947.14</v>
      </c>
      <c r="O27" s="490">
        <f>AVERAGE(C27,D27,E27,F27,G27,H27,I27,J27,K27,L27,M27,N27)</f>
        <v>981.39333333333343</v>
      </c>
    </row>
    <row r="28" spans="1:15" ht="12.75" customHeight="1">
      <c r="A28" s="256" t="s">
        <v>208</v>
      </c>
      <c r="B28" s="258" t="s">
        <v>204</v>
      </c>
      <c r="C28" s="254" t="s">
        <v>123</v>
      </c>
      <c r="D28" s="254" t="s">
        <v>123</v>
      </c>
      <c r="E28" s="251">
        <v>421</v>
      </c>
      <c r="F28" s="251">
        <v>395.89</v>
      </c>
      <c r="G28" s="251">
        <v>373.89</v>
      </c>
      <c r="H28" s="251">
        <v>380</v>
      </c>
      <c r="I28" s="251">
        <v>461.54</v>
      </c>
      <c r="J28" s="251">
        <v>448.52</v>
      </c>
      <c r="K28" s="251">
        <v>395.71</v>
      </c>
      <c r="L28" s="251">
        <v>412.92</v>
      </c>
      <c r="M28" s="251">
        <v>434.62</v>
      </c>
      <c r="N28" s="251">
        <v>449.62</v>
      </c>
      <c r="O28" s="490">
        <f>AVERAGE(E28,F28,G28,H28,I28,J28,K28,L28,M28,N28)</f>
        <v>417.37099999999998</v>
      </c>
    </row>
    <row r="29" spans="1:15" ht="12.75" customHeight="1">
      <c r="A29" s="255" t="s">
        <v>112</v>
      </c>
      <c r="B29" s="258" t="s">
        <v>106</v>
      </c>
      <c r="C29" s="251">
        <v>40.26</v>
      </c>
      <c r="D29" s="251">
        <v>37.15</v>
      </c>
      <c r="E29" s="251">
        <v>36.36</v>
      </c>
      <c r="F29" s="251">
        <v>36.1</v>
      </c>
      <c r="G29" s="251">
        <v>33.909999999999997</v>
      </c>
      <c r="H29" s="251">
        <v>31.91</v>
      </c>
      <c r="I29" s="251">
        <v>31.27</v>
      </c>
      <c r="J29" s="251">
        <v>31.39</v>
      </c>
      <c r="K29" s="251">
        <v>31.91</v>
      </c>
      <c r="L29" s="251">
        <v>31.82</v>
      </c>
      <c r="M29" s="251">
        <v>33.18</v>
      </c>
      <c r="N29" s="251">
        <v>32.520000000000003</v>
      </c>
      <c r="O29" s="490">
        <f t="shared" ref="O29:O40" si="4">AVERAGE(C29,D29,E29,F29,G29,H29,I29,J29,K29,L29,M29,N29)</f>
        <v>33.981666666666669</v>
      </c>
    </row>
    <row r="30" spans="1:15" ht="12.75" customHeight="1">
      <c r="A30" s="255" t="s">
        <v>209</v>
      </c>
      <c r="B30" s="258" t="s">
        <v>106</v>
      </c>
      <c r="C30" s="251">
        <v>42.46</v>
      </c>
      <c r="D30" s="251">
        <v>38.32</v>
      </c>
      <c r="E30" s="251">
        <v>38.21</v>
      </c>
      <c r="F30" s="251">
        <v>37.770000000000003</v>
      </c>
      <c r="G30" s="251">
        <v>36.29</v>
      </c>
      <c r="H30" s="251">
        <v>34.5</v>
      </c>
      <c r="I30" s="251">
        <v>33.57</v>
      </c>
      <c r="J30" s="251">
        <v>33.369999999999997</v>
      </c>
      <c r="K30" s="251">
        <v>33.43</v>
      </c>
      <c r="L30" s="251">
        <v>33.57</v>
      </c>
      <c r="M30" s="251">
        <v>34.51</v>
      </c>
      <c r="N30" s="251">
        <v>32.72</v>
      </c>
      <c r="O30" s="490">
        <f t="shared" si="4"/>
        <v>35.726666666666667</v>
      </c>
    </row>
    <row r="31" spans="1:15" ht="12.75" customHeight="1">
      <c r="A31" s="255" t="s">
        <v>210</v>
      </c>
      <c r="B31" s="258" t="s">
        <v>211</v>
      </c>
      <c r="C31" s="251">
        <v>0.4</v>
      </c>
      <c r="D31" s="251">
        <v>0.39</v>
      </c>
      <c r="E31" s="251">
        <v>0.36</v>
      </c>
      <c r="F31" s="251">
        <v>0.39</v>
      </c>
      <c r="G31" s="251">
        <v>0.4</v>
      </c>
      <c r="H31" s="251">
        <v>0.38</v>
      </c>
      <c r="I31" s="251">
        <v>0.34</v>
      </c>
      <c r="J31" s="251">
        <v>0.34</v>
      </c>
      <c r="K31" s="251">
        <v>0.33</v>
      </c>
      <c r="L31" s="251">
        <v>0.33</v>
      </c>
      <c r="M31" s="251">
        <v>0.32</v>
      </c>
      <c r="N31" s="251">
        <v>0.31</v>
      </c>
      <c r="O31" s="490">
        <f t="shared" si="4"/>
        <v>0.35749999999999993</v>
      </c>
    </row>
    <row r="32" spans="1:15" ht="12.75" customHeight="1">
      <c r="A32" s="255" t="s">
        <v>212</v>
      </c>
      <c r="B32" s="258" t="s">
        <v>211</v>
      </c>
      <c r="C32" s="251">
        <v>0.73</v>
      </c>
      <c r="D32" s="251">
        <v>0.75</v>
      </c>
      <c r="E32" s="251">
        <v>0.79</v>
      </c>
      <c r="F32" s="251">
        <v>0.79</v>
      </c>
      <c r="G32" s="251">
        <v>0.8</v>
      </c>
      <c r="H32" s="251">
        <v>0.81</v>
      </c>
      <c r="I32" s="251">
        <v>0.82</v>
      </c>
      <c r="J32" s="251">
        <v>0.82</v>
      </c>
      <c r="K32" s="251">
        <v>0.83</v>
      </c>
      <c r="L32" s="251">
        <v>0.85</v>
      </c>
      <c r="M32" s="251">
        <v>0.83</v>
      </c>
      <c r="N32" s="251">
        <v>0.81</v>
      </c>
      <c r="O32" s="490">
        <f t="shared" si="4"/>
        <v>0.8025000000000001</v>
      </c>
    </row>
    <row r="33" spans="1:15" ht="12.75" customHeight="1">
      <c r="A33" s="255" t="s">
        <v>117</v>
      </c>
      <c r="B33" s="258" t="s">
        <v>204</v>
      </c>
      <c r="C33" s="251">
        <v>7.99</v>
      </c>
      <c r="D33" s="251">
        <v>8.6999999999999993</v>
      </c>
      <c r="E33" s="251">
        <v>8.64</v>
      </c>
      <c r="F33" s="251">
        <v>8.2899999999999991</v>
      </c>
      <c r="G33" s="251">
        <v>8.7899999999999991</v>
      </c>
      <c r="H33" s="251">
        <v>8.82</v>
      </c>
      <c r="I33" s="251">
        <v>8.7899999999999991</v>
      </c>
      <c r="J33" s="251">
        <v>9.11</v>
      </c>
      <c r="K33" s="251">
        <v>9.5399999999999991</v>
      </c>
      <c r="L33" s="251">
        <v>9.4600000000000009</v>
      </c>
      <c r="M33" s="251">
        <v>9.27</v>
      </c>
      <c r="N33" s="251">
        <v>9.0399999999999991</v>
      </c>
      <c r="O33" s="490">
        <f t="shared" si="4"/>
        <v>8.8699999999999992</v>
      </c>
    </row>
    <row r="34" spans="1:15" ht="12.75" customHeight="1">
      <c r="A34" s="255" t="s">
        <v>119</v>
      </c>
      <c r="B34" s="258" t="s">
        <v>213</v>
      </c>
      <c r="C34" s="251">
        <v>2.93</v>
      </c>
      <c r="D34" s="251">
        <v>2.2999999999999998</v>
      </c>
      <c r="E34" s="251">
        <v>2.2200000000000002</v>
      </c>
      <c r="F34" s="251">
        <v>2.2799999999999998</v>
      </c>
      <c r="G34" s="251">
        <v>2.2999999999999998</v>
      </c>
      <c r="H34" s="251">
        <v>2.2999999999999998</v>
      </c>
      <c r="I34" s="251">
        <v>2.34</v>
      </c>
      <c r="J34" s="251">
        <v>2.2599999999999998</v>
      </c>
      <c r="K34" s="251">
        <v>2.11</v>
      </c>
      <c r="L34" s="251">
        <v>2.13</v>
      </c>
      <c r="M34" s="251">
        <v>2.09</v>
      </c>
      <c r="N34" s="251">
        <v>2.19</v>
      </c>
      <c r="O34" s="490">
        <f t="shared" si="4"/>
        <v>2.2875000000000001</v>
      </c>
    </row>
    <row r="35" spans="1:15" ht="12.75" customHeight="1">
      <c r="A35" s="255" t="s">
        <v>122</v>
      </c>
      <c r="B35" s="258" t="s">
        <v>81</v>
      </c>
      <c r="C35" s="251">
        <v>3.66</v>
      </c>
      <c r="D35" s="251">
        <v>4.0199999999999996</v>
      </c>
      <c r="E35" s="251">
        <v>3.61</v>
      </c>
      <c r="F35" s="251">
        <v>3.73</v>
      </c>
      <c r="G35" s="251">
        <v>3.56</v>
      </c>
      <c r="H35" s="251">
        <v>4</v>
      </c>
      <c r="I35" s="251">
        <v>3.99</v>
      </c>
      <c r="J35" s="251">
        <v>3.93</v>
      </c>
      <c r="K35" s="251">
        <v>3.85</v>
      </c>
      <c r="L35" s="251">
        <v>3.96</v>
      </c>
      <c r="M35" s="251">
        <v>3.96</v>
      </c>
      <c r="N35" s="251">
        <v>3.77</v>
      </c>
      <c r="O35" s="490">
        <f t="shared" si="4"/>
        <v>3.8366666666666673</v>
      </c>
    </row>
    <row r="36" spans="1:15" ht="12.75" customHeight="1">
      <c r="A36" s="255" t="s">
        <v>214</v>
      </c>
      <c r="B36" s="258" t="s">
        <v>81</v>
      </c>
      <c r="C36" s="251">
        <v>43.4</v>
      </c>
      <c r="D36" s="251">
        <v>41.66</v>
      </c>
      <c r="E36" s="251">
        <v>39.58</v>
      </c>
      <c r="F36" s="251">
        <v>39.61</v>
      </c>
      <c r="G36" s="251">
        <v>39.770000000000003</v>
      </c>
      <c r="H36" s="251">
        <v>38.92</v>
      </c>
      <c r="I36" s="251">
        <v>37.880000000000003</v>
      </c>
      <c r="J36" s="251">
        <v>37.97</v>
      </c>
      <c r="K36" s="251">
        <v>36.92</v>
      </c>
      <c r="L36" s="251">
        <v>36.729999999999997</v>
      </c>
      <c r="M36" s="251">
        <v>37.08</v>
      </c>
      <c r="N36" s="251">
        <v>36.69</v>
      </c>
      <c r="O36" s="490">
        <f t="shared" si="4"/>
        <v>38.850833333333334</v>
      </c>
    </row>
    <row r="37" spans="1:15" ht="12.75" customHeight="1">
      <c r="A37" s="255" t="s">
        <v>215</v>
      </c>
      <c r="B37" s="258" t="s">
        <v>81</v>
      </c>
      <c r="C37" s="251">
        <v>9.2100000000000009</v>
      </c>
      <c r="D37" s="251">
        <v>0.68</v>
      </c>
      <c r="E37" s="251">
        <v>9.33</v>
      </c>
      <c r="F37" s="251">
        <v>8.6300000000000008</v>
      </c>
      <c r="G37" s="251">
        <v>9.25</v>
      </c>
      <c r="H37" s="251">
        <v>9.08</v>
      </c>
      <c r="I37" s="251">
        <v>8.75</v>
      </c>
      <c r="J37" s="251">
        <v>9.0399999999999991</v>
      </c>
      <c r="K37" s="251">
        <v>9.75</v>
      </c>
      <c r="L37" s="251">
        <v>9.9499999999999993</v>
      </c>
      <c r="M37" s="251">
        <v>9.35</v>
      </c>
      <c r="N37" s="251">
        <v>9.35</v>
      </c>
      <c r="O37" s="490">
        <f t="shared" si="4"/>
        <v>8.5308333333333319</v>
      </c>
    </row>
    <row r="38" spans="1:15" ht="12.75" customHeight="1">
      <c r="A38" s="255" t="s">
        <v>58</v>
      </c>
      <c r="B38" s="258" t="s">
        <v>216</v>
      </c>
      <c r="C38" s="251">
        <v>10.33</v>
      </c>
      <c r="D38" s="251">
        <v>9.17</v>
      </c>
      <c r="E38" s="251">
        <v>11.33</v>
      </c>
      <c r="F38" s="251">
        <v>10.87</v>
      </c>
      <c r="G38" s="251">
        <v>10.57</v>
      </c>
      <c r="H38" s="251">
        <v>11</v>
      </c>
      <c r="I38" s="251">
        <v>9.3800000000000008</v>
      </c>
      <c r="J38" s="251">
        <v>9.6300000000000008</v>
      </c>
      <c r="K38" s="251">
        <v>11.06</v>
      </c>
      <c r="L38" s="251">
        <v>9.7899999999999991</v>
      </c>
      <c r="M38" s="251">
        <v>10.29</v>
      </c>
      <c r="N38" s="251">
        <v>10.14</v>
      </c>
      <c r="O38" s="490">
        <f t="shared" si="4"/>
        <v>10.296666666666665</v>
      </c>
    </row>
    <row r="39" spans="1:15" ht="12.75" customHeight="1">
      <c r="A39" s="256" t="s">
        <v>99</v>
      </c>
      <c r="B39" s="258" t="s">
        <v>216</v>
      </c>
      <c r="C39" s="251">
        <v>10.94</v>
      </c>
      <c r="D39" s="251">
        <v>12.62</v>
      </c>
      <c r="E39" s="251">
        <v>10.19</v>
      </c>
      <c r="F39" s="251">
        <v>11.19</v>
      </c>
      <c r="G39" s="251">
        <v>11.83</v>
      </c>
      <c r="H39" s="251">
        <v>11.33</v>
      </c>
      <c r="I39" s="251">
        <v>11.57</v>
      </c>
      <c r="J39" s="251">
        <v>11.91</v>
      </c>
      <c r="K39" s="251">
        <v>12.38</v>
      </c>
      <c r="L39" s="251">
        <v>10.86</v>
      </c>
      <c r="M39" s="251">
        <v>10.5</v>
      </c>
      <c r="N39" s="251">
        <v>10.67</v>
      </c>
      <c r="O39" s="490">
        <f t="shared" si="4"/>
        <v>11.332499999999998</v>
      </c>
    </row>
    <row r="40" spans="1:15" ht="12.75" customHeight="1">
      <c r="A40" s="256" t="s">
        <v>217</v>
      </c>
      <c r="B40" s="258" t="s">
        <v>216</v>
      </c>
      <c r="C40" s="251">
        <v>14.11</v>
      </c>
      <c r="D40" s="251">
        <v>14.47</v>
      </c>
      <c r="E40" s="251">
        <v>15</v>
      </c>
      <c r="F40" s="251">
        <v>14.69</v>
      </c>
      <c r="G40" s="251">
        <v>14.4</v>
      </c>
      <c r="H40" s="251">
        <v>14.5</v>
      </c>
      <c r="I40" s="251">
        <v>14.67</v>
      </c>
      <c r="J40" s="251">
        <v>15.17</v>
      </c>
      <c r="K40" s="251">
        <v>16.5</v>
      </c>
      <c r="L40" s="251">
        <v>15.5</v>
      </c>
      <c r="M40" s="251">
        <v>13.2</v>
      </c>
      <c r="N40" s="251">
        <v>13.8</v>
      </c>
      <c r="O40" s="490">
        <f t="shared" si="4"/>
        <v>14.667499999999999</v>
      </c>
    </row>
    <row r="41" spans="1:15" ht="12.75" customHeight="1">
      <c r="A41" s="256" t="s">
        <v>218</v>
      </c>
      <c r="B41" s="258" t="s">
        <v>94</v>
      </c>
      <c r="C41" s="254" t="s">
        <v>123</v>
      </c>
      <c r="D41" s="251">
        <v>30.58</v>
      </c>
      <c r="E41" s="251">
        <v>29.5</v>
      </c>
      <c r="F41" s="251">
        <v>26.83</v>
      </c>
      <c r="G41" s="251">
        <v>29.25</v>
      </c>
      <c r="H41" s="251">
        <v>32.5</v>
      </c>
      <c r="I41" s="251">
        <v>28</v>
      </c>
      <c r="J41" s="251">
        <v>30.16</v>
      </c>
      <c r="K41" s="251">
        <v>30</v>
      </c>
      <c r="L41" s="251">
        <v>30</v>
      </c>
      <c r="M41" s="251">
        <v>30</v>
      </c>
      <c r="N41" s="251">
        <v>32.5</v>
      </c>
      <c r="O41" s="490">
        <f>AVERAGE(D41,E41,F41,G41,H41,I41,J41,K41,L41,M41,N41)</f>
        <v>29.938181818181818</v>
      </c>
    </row>
    <row r="42" spans="1:15" ht="12.75" customHeight="1">
      <c r="A42" s="256" t="s">
        <v>219</v>
      </c>
      <c r="B42" s="258" t="s">
        <v>220</v>
      </c>
      <c r="C42" s="254" t="s">
        <v>123</v>
      </c>
      <c r="D42" s="254" t="s">
        <v>123</v>
      </c>
      <c r="E42" s="251">
        <v>0.28999999999999998</v>
      </c>
      <c r="F42" s="251">
        <v>0.34</v>
      </c>
      <c r="G42" s="251">
        <v>0.28000000000000003</v>
      </c>
      <c r="H42" s="251">
        <v>0.28999999999999998</v>
      </c>
      <c r="I42" s="251">
        <v>0.25</v>
      </c>
      <c r="J42" s="251">
        <v>0.27</v>
      </c>
      <c r="K42" s="251">
        <v>0.28999999999999998</v>
      </c>
      <c r="L42" s="251">
        <v>0.27</v>
      </c>
      <c r="M42" s="251">
        <v>0.24</v>
      </c>
      <c r="N42" s="251">
        <v>0.24</v>
      </c>
      <c r="O42" s="490">
        <f>AVERAGE(E42,F42,G42,H42,I42,J42,K42,L42,M42,N42)</f>
        <v>0.27599999999999997</v>
      </c>
    </row>
    <row r="43" spans="1:15" ht="12.75" customHeight="1">
      <c r="A43" s="256" t="s">
        <v>221</v>
      </c>
      <c r="B43" s="258" t="s">
        <v>81</v>
      </c>
      <c r="C43" s="251">
        <v>2.88</v>
      </c>
      <c r="D43" s="251">
        <v>2.83</v>
      </c>
      <c r="E43" s="251">
        <v>2.13</v>
      </c>
      <c r="F43" s="251">
        <v>2.0099999999999998</v>
      </c>
      <c r="G43" s="251">
        <v>2.17</v>
      </c>
      <c r="H43" s="251">
        <v>2.0699999999999998</v>
      </c>
      <c r="I43" s="251">
        <v>2.19</v>
      </c>
      <c r="J43" s="251">
        <v>2.21</v>
      </c>
      <c r="K43" s="251">
        <v>2.25</v>
      </c>
      <c r="L43" s="251">
        <v>2.2000000000000002</v>
      </c>
      <c r="M43" s="251">
        <v>2.02</v>
      </c>
      <c r="N43" s="251">
        <v>2</v>
      </c>
      <c r="O43" s="490">
        <f>AVERAGE(C43,D43,E43,F43,G43,H43,I43,J43,K43,L43,M43,N43)</f>
        <v>2.2466666666666666</v>
      </c>
    </row>
    <row r="44" spans="1:15" ht="12.75" customHeight="1">
      <c r="A44" s="256" t="s">
        <v>222</v>
      </c>
      <c r="B44" s="258" t="s">
        <v>220</v>
      </c>
      <c r="C44" s="251">
        <v>0.88</v>
      </c>
      <c r="D44" s="251">
        <v>0.93</v>
      </c>
      <c r="E44" s="251">
        <v>0.63</v>
      </c>
      <c r="F44" s="251">
        <v>0.5</v>
      </c>
      <c r="G44" s="251">
        <v>0.39</v>
      </c>
      <c r="H44" s="251">
        <v>0.35</v>
      </c>
      <c r="I44" s="254" t="s">
        <v>123</v>
      </c>
      <c r="J44" s="251">
        <v>0.66</v>
      </c>
      <c r="K44" s="254" t="s">
        <v>123</v>
      </c>
      <c r="L44" s="254" t="s">
        <v>123</v>
      </c>
      <c r="M44" s="254" t="s">
        <v>123</v>
      </c>
      <c r="N44" s="254" t="s">
        <v>123</v>
      </c>
      <c r="O44" s="490">
        <f>AVERAGE(C44,D44,E44,F44,G44,H44,J44)</f>
        <v>0.62</v>
      </c>
    </row>
    <row r="45" spans="1:15" ht="12.75" customHeight="1">
      <c r="A45" s="256" t="s">
        <v>223</v>
      </c>
      <c r="B45" s="258" t="s">
        <v>81</v>
      </c>
      <c r="C45" s="254" t="s">
        <v>123</v>
      </c>
      <c r="D45" s="254" t="s">
        <v>123</v>
      </c>
      <c r="E45" s="251">
        <v>4.25</v>
      </c>
      <c r="F45" s="251">
        <v>4.25</v>
      </c>
      <c r="G45" s="251">
        <v>4.5</v>
      </c>
      <c r="H45" s="254" t="s">
        <v>123</v>
      </c>
      <c r="I45" s="254" t="s">
        <v>123</v>
      </c>
      <c r="J45" s="251">
        <v>3.25</v>
      </c>
      <c r="K45" s="254">
        <v>0</v>
      </c>
      <c r="L45" s="254">
        <v>0</v>
      </c>
      <c r="M45" s="254" t="s">
        <v>123</v>
      </c>
      <c r="N45" s="254" t="s">
        <v>123</v>
      </c>
      <c r="O45" s="490">
        <f>AVERAGE(E45,F45,G45,J45)</f>
        <v>4.0625</v>
      </c>
    </row>
    <row r="46" spans="1:15" ht="12.75" customHeight="1">
      <c r="A46" s="255" t="s">
        <v>224</v>
      </c>
      <c r="B46" s="258" t="s">
        <v>81</v>
      </c>
      <c r="C46" s="254" t="s">
        <v>123</v>
      </c>
      <c r="D46" s="254" t="s">
        <v>123</v>
      </c>
      <c r="E46" s="251">
        <v>0.45</v>
      </c>
      <c r="F46" s="251">
        <v>0.49</v>
      </c>
      <c r="G46" s="251">
        <v>0.5</v>
      </c>
      <c r="H46" s="251">
        <v>0.38</v>
      </c>
      <c r="I46" s="251">
        <v>0.45</v>
      </c>
      <c r="J46" s="251">
        <v>0.57999999999999996</v>
      </c>
      <c r="K46" s="251">
        <v>0.47</v>
      </c>
      <c r="L46" s="251">
        <v>0.47</v>
      </c>
      <c r="M46" s="251">
        <v>0.45</v>
      </c>
      <c r="N46" s="251">
        <v>0.42</v>
      </c>
      <c r="O46" s="490">
        <f>AVERAGE(E46,F46,G46,H46,I46,J46,K46,L46,M46,N46)</f>
        <v>0.46600000000000003</v>
      </c>
    </row>
    <row r="47" spans="1:15" ht="12.75" customHeight="1">
      <c r="A47" s="256" t="s">
        <v>65</v>
      </c>
      <c r="B47" s="258" t="s">
        <v>106</v>
      </c>
      <c r="C47" s="251">
        <v>54.07</v>
      </c>
      <c r="D47" s="251">
        <v>52.8</v>
      </c>
      <c r="E47" s="251">
        <v>55.33</v>
      </c>
      <c r="F47" s="251">
        <v>52.8</v>
      </c>
      <c r="G47" s="251">
        <v>44.36</v>
      </c>
      <c r="H47" s="251">
        <v>37.57</v>
      </c>
      <c r="I47" s="251">
        <v>57.5</v>
      </c>
      <c r="J47" s="251">
        <v>38.229999999999997</v>
      </c>
      <c r="K47" s="251">
        <v>35.630000000000003</v>
      </c>
      <c r="L47" s="251">
        <v>32.71</v>
      </c>
      <c r="M47" s="251">
        <v>33.380000000000003</v>
      </c>
      <c r="N47" s="251">
        <v>33.130000000000003</v>
      </c>
      <c r="O47" s="490">
        <f>AVERAGE(C47,D47,E47,F47,G47,H47,I47,J47,K47,L47,M47,N47)</f>
        <v>43.959166666666668</v>
      </c>
    </row>
    <row r="48" spans="1:15" ht="12.75" customHeight="1">
      <c r="A48" s="256" t="s">
        <v>225</v>
      </c>
      <c r="B48" s="258" t="s">
        <v>220</v>
      </c>
      <c r="C48" s="254" t="s">
        <v>123</v>
      </c>
      <c r="D48" s="254" t="s">
        <v>123</v>
      </c>
      <c r="E48" s="251">
        <v>0.68</v>
      </c>
      <c r="F48" s="251">
        <v>0.62</v>
      </c>
      <c r="G48" s="251">
        <v>0.55000000000000004</v>
      </c>
      <c r="H48" s="251">
        <v>0.48</v>
      </c>
      <c r="I48" s="251">
        <v>0.57999999999999996</v>
      </c>
      <c r="J48" s="251">
        <v>0.63</v>
      </c>
      <c r="K48" s="251">
        <v>0.49</v>
      </c>
      <c r="L48" s="251">
        <v>0.56999999999999995</v>
      </c>
      <c r="M48" s="251">
        <v>0.53</v>
      </c>
      <c r="N48" s="251">
        <v>0.54</v>
      </c>
      <c r="O48" s="490">
        <f>AVERAGE(E48,F48,G48,H48,I48,J48,K48,L48,M48,N48)</f>
        <v>0.56700000000000006</v>
      </c>
    </row>
    <row r="49" spans="1:15" ht="12.75" customHeight="1">
      <c r="A49" s="256" t="s">
        <v>80</v>
      </c>
      <c r="B49" s="258" t="s">
        <v>81</v>
      </c>
      <c r="C49" s="254" t="s">
        <v>123</v>
      </c>
      <c r="D49" s="254" t="s">
        <v>123</v>
      </c>
      <c r="E49" s="251">
        <v>0.8</v>
      </c>
      <c r="F49" s="251">
        <v>0.8</v>
      </c>
      <c r="G49" s="251">
        <v>0.8</v>
      </c>
      <c r="H49" s="254" t="s">
        <v>123</v>
      </c>
      <c r="I49" s="251">
        <v>1</v>
      </c>
      <c r="J49" s="251">
        <v>1.36</v>
      </c>
      <c r="K49" s="251">
        <v>1.83</v>
      </c>
      <c r="L49" s="251">
        <v>1.7</v>
      </c>
      <c r="M49" s="251">
        <v>1.8</v>
      </c>
      <c r="N49" s="251">
        <v>1.6</v>
      </c>
      <c r="O49" s="490">
        <f>AVERAGE(E49,F49,G49,I49,J49,K49,L49,M49,N49)</f>
        <v>1.298888888888889</v>
      </c>
    </row>
    <row r="50" spans="1:15" ht="12.75" customHeight="1">
      <c r="A50" s="256" t="s">
        <v>124</v>
      </c>
      <c r="B50" s="258" t="s">
        <v>81</v>
      </c>
      <c r="C50" s="251">
        <v>3.5</v>
      </c>
      <c r="D50" s="251">
        <v>3.29</v>
      </c>
      <c r="E50" s="251">
        <v>2.75</v>
      </c>
      <c r="F50" s="251">
        <v>2.58</v>
      </c>
      <c r="G50" s="251">
        <v>3.5</v>
      </c>
      <c r="H50" s="251">
        <v>2.5</v>
      </c>
      <c r="I50" s="251">
        <v>2.67</v>
      </c>
      <c r="J50" s="251">
        <v>2.72</v>
      </c>
      <c r="K50" s="254" t="s">
        <v>123</v>
      </c>
      <c r="L50" s="251">
        <v>2.17</v>
      </c>
      <c r="M50" s="251">
        <v>2</v>
      </c>
      <c r="N50" s="251">
        <v>2.13</v>
      </c>
      <c r="O50" s="490">
        <f>AVERAGE(C50,D50,E50,F50,G50,H50,I50,J50,L50,M50,N50)</f>
        <v>2.71</v>
      </c>
    </row>
    <row r="51" spans="1:15" ht="12.75" customHeight="1">
      <c r="A51" s="256" t="s">
        <v>125</v>
      </c>
      <c r="B51" s="258" t="s">
        <v>204</v>
      </c>
      <c r="C51" s="251">
        <v>0.85</v>
      </c>
      <c r="D51" s="251">
        <v>0.8</v>
      </c>
      <c r="E51" s="251">
        <v>0.85</v>
      </c>
      <c r="F51" s="251">
        <v>0.81</v>
      </c>
      <c r="G51" s="251">
        <v>0.83</v>
      </c>
      <c r="H51" s="251">
        <v>0.83</v>
      </c>
      <c r="I51" s="251">
        <v>0.68</v>
      </c>
      <c r="J51" s="251">
        <v>0.71</v>
      </c>
      <c r="K51" s="251">
        <v>0.7</v>
      </c>
      <c r="L51" s="251">
        <v>0.63</v>
      </c>
      <c r="M51" s="251">
        <v>0.77</v>
      </c>
      <c r="N51" s="251">
        <v>0.77</v>
      </c>
      <c r="O51" s="490">
        <f>AVERAGE(C51,D51,E51,F51,G51,H51,I51,J51,K51,L51,M51,N51)</f>
        <v>0.76916666666666655</v>
      </c>
    </row>
    <row r="52" spans="1:15" ht="12.75" customHeight="1">
      <c r="A52" s="259"/>
      <c r="B52" s="247"/>
      <c r="C52" s="242"/>
      <c r="D52" s="242"/>
      <c r="E52" s="242"/>
      <c r="F52" s="242"/>
      <c r="G52" s="242"/>
      <c r="H52" s="242"/>
      <c r="I52" s="242"/>
      <c r="J52" s="242"/>
      <c r="K52" s="242"/>
      <c r="L52" s="242" t="s">
        <v>228</v>
      </c>
      <c r="M52" s="242"/>
      <c r="N52" s="242"/>
      <c r="O52" s="242"/>
    </row>
    <row r="53" spans="1:15" ht="12.75" customHeight="1"/>
    <row r="54" spans="1:15" ht="12.75" customHeight="1"/>
    <row r="55" spans="1:15" ht="12.75" customHeight="1"/>
    <row r="56" spans="1:15" ht="12.75" customHeight="1"/>
    <row r="57" spans="1:15" ht="12.75" customHeight="1"/>
    <row r="58" spans="1:15" ht="12.75" customHeight="1"/>
    <row r="59" spans="1:15" ht="12.75" customHeight="1"/>
    <row r="60" spans="1:15" ht="12.75" customHeight="1"/>
    <row r="61" spans="1:15" ht="12.75" customHeight="1"/>
    <row r="62" spans="1:15" ht="12.75" customHeight="1"/>
    <row r="63" spans="1:15" ht="12.75" customHeight="1"/>
    <row r="64" spans="1:15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 horizontalCentered="1"/>
  <pageMargins left="0.39370078740157483" right="0.39370078740157483" top="0.78740157480314965" bottom="0.59055118110236227" header="0" footer="0"/>
  <pageSetup paperSize="9" scale="6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"/>
  <sheetViews>
    <sheetView topLeftCell="A7" workbookViewId="0">
      <selection activeCell="O8" sqref="O8:O50"/>
    </sheetView>
  </sheetViews>
  <sheetFormatPr defaultColWidth="14.42578125" defaultRowHeight="15" customHeight="1"/>
  <cols>
    <col min="1" max="1" width="27.85546875" style="60" customWidth="1"/>
    <col min="2" max="2" width="10.7109375" style="60" customWidth="1"/>
    <col min="3" max="3" width="11.85546875" style="60" customWidth="1"/>
    <col min="4" max="4" width="11.42578125" style="60" customWidth="1"/>
    <col min="5" max="5" width="13.85546875" style="60" customWidth="1"/>
    <col min="6" max="6" width="14.5703125" style="60" customWidth="1"/>
    <col min="7" max="7" width="13.28515625" style="60" customWidth="1"/>
    <col min="8" max="8" width="14.28515625" style="60" customWidth="1"/>
    <col min="9" max="9" width="14" style="60" customWidth="1"/>
    <col min="10" max="10" width="11.85546875" style="60" customWidth="1"/>
    <col min="11" max="12" width="11.7109375" style="60" customWidth="1"/>
    <col min="13" max="13" width="14.5703125" style="60" customWidth="1"/>
    <col min="14" max="15" width="12.140625" style="60" customWidth="1"/>
    <col min="16" max="26" width="9" style="60" customWidth="1"/>
    <col min="27" max="16384" width="14.42578125" style="60"/>
  </cols>
  <sheetData>
    <row r="1" spans="1:15" ht="12.75" customHeight="1"/>
    <row r="2" spans="1:15" ht="12.75" customHeight="1">
      <c r="B2" s="167" t="s">
        <v>0</v>
      </c>
    </row>
    <row r="3" spans="1:15" ht="12.75" customHeight="1">
      <c r="B3" s="167" t="s">
        <v>1</v>
      </c>
    </row>
    <row r="4" spans="1:15" ht="15" customHeight="1">
      <c r="A4" s="167" t="s">
        <v>192</v>
      </c>
    </row>
    <row r="5" spans="1:15" ht="12.75" customHeight="1">
      <c r="A5" s="168" t="s">
        <v>193</v>
      </c>
      <c r="C5" s="248"/>
      <c r="E5" s="248"/>
      <c r="F5" s="248"/>
    </row>
    <row r="6" spans="1:15" ht="12.75" customHeight="1">
      <c r="A6" s="167" t="s">
        <v>194</v>
      </c>
      <c r="C6" s="167"/>
      <c r="G6" s="167"/>
      <c r="K6" s="130" t="s">
        <v>88</v>
      </c>
    </row>
    <row r="7" spans="1:15" ht="12.75" customHeight="1">
      <c r="A7" s="169" t="s">
        <v>9</v>
      </c>
      <c r="B7" s="170"/>
      <c r="C7" s="171"/>
      <c r="D7" s="172"/>
      <c r="E7" s="170"/>
      <c r="F7" s="170"/>
      <c r="G7" s="173" t="s">
        <v>10</v>
      </c>
      <c r="H7" s="172"/>
      <c r="I7" s="172"/>
      <c r="J7" s="170"/>
      <c r="K7" s="307"/>
      <c r="L7" s="170"/>
      <c r="M7" s="170"/>
      <c r="N7" s="175"/>
      <c r="O7" s="223"/>
    </row>
    <row r="8" spans="1:15" ht="12.75" customHeight="1">
      <c r="A8" s="250" t="s">
        <v>11</v>
      </c>
      <c r="B8" s="227" t="s">
        <v>12</v>
      </c>
      <c r="C8" s="227" t="s">
        <v>13</v>
      </c>
      <c r="D8" s="228" t="s">
        <v>14</v>
      </c>
      <c r="E8" s="227" t="s">
        <v>17</v>
      </c>
      <c r="F8" s="227" t="s">
        <v>18</v>
      </c>
      <c r="G8" s="227" t="s">
        <v>19</v>
      </c>
      <c r="H8" s="228" t="s">
        <v>20</v>
      </c>
      <c r="I8" s="227" t="s">
        <v>21</v>
      </c>
      <c r="J8" s="308" t="s">
        <v>22</v>
      </c>
      <c r="K8" s="309" t="s">
        <v>23</v>
      </c>
      <c r="L8" s="310" t="s">
        <v>24</v>
      </c>
      <c r="M8" s="227" t="s">
        <v>25</v>
      </c>
      <c r="N8" s="228" t="s">
        <v>33</v>
      </c>
      <c r="O8" s="489" t="s">
        <v>27</v>
      </c>
    </row>
    <row r="9" spans="1:15" ht="12.75" customHeight="1">
      <c r="A9" s="255" t="s">
        <v>195</v>
      </c>
      <c r="B9" s="258" t="s">
        <v>196</v>
      </c>
      <c r="C9" s="251">
        <v>21.675824175824175</v>
      </c>
      <c r="D9" s="251">
        <v>23</v>
      </c>
      <c r="E9" s="251">
        <v>21.767499999999998</v>
      </c>
      <c r="F9" s="251">
        <v>23.303571428571427</v>
      </c>
      <c r="G9" s="251">
        <v>22.928571428571431</v>
      </c>
      <c r="H9" s="251">
        <v>23.339285714285715</v>
      </c>
      <c r="I9" s="251">
        <v>24.428571428571427</v>
      </c>
      <c r="J9" s="311">
        <v>25.142857142857142</v>
      </c>
      <c r="K9" s="312">
        <v>26.4375</v>
      </c>
      <c r="L9" s="313">
        <v>27.357142857142858</v>
      </c>
      <c r="M9" s="314">
        <v>0</v>
      </c>
      <c r="N9" s="257">
        <v>0</v>
      </c>
      <c r="O9" s="490">
        <f>AVERAGE(C9:L9)</f>
        <v>23.938082417582415</v>
      </c>
    </row>
    <row r="10" spans="1:15" ht="12.75" customHeight="1">
      <c r="A10" s="255" t="s">
        <v>90</v>
      </c>
      <c r="B10" s="258" t="s">
        <v>81</v>
      </c>
      <c r="C10" s="251">
        <v>0.35637362637362635</v>
      </c>
      <c r="D10" s="251">
        <v>0.36153846153846148</v>
      </c>
      <c r="E10" s="251">
        <v>0.39500000000000002</v>
      </c>
      <c r="F10" s="251">
        <v>0.34769230769230763</v>
      </c>
      <c r="G10" s="251">
        <v>0.36685714285714288</v>
      </c>
      <c r="H10" s="251">
        <v>0.36303571428571435</v>
      </c>
      <c r="I10" s="251">
        <v>0.36085714285714282</v>
      </c>
      <c r="J10" s="311">
        <v>0.36586538461538459</v>
      </c>
      <c r="K10" s="312">
        <v>0.42543269230769232</v>
      </c>
      <c r="L10" s="313">
        <v>0.39716666666666678</v>
      </c>
      <c r="M10" s="314">
        <v>0.37076923076923085</v>
      </c>
      <c r="N10" s="251">
        <v>0.41673076923076924</v>
      </c>
      <c r="O10" s="490">
        <f t="shared" ref="O10:O13" si="0">AVERAGE(C10,D10,E10,F10,G10,H10,I10,J10,K10,L10,M10,N10)</f>
        <v>0.37727659493284493</v>
      </c>
    </row>
    <row r="11" spans="1:15" ht="12.75" customHeight="1">
      <c r="A11" s="255" t="s">
        <v>197</v>
      </c>
      <c r="B11" s="258" t="s">
        <v>81</v>
      </c>
      <c r="C11" s="251">
        <v>0.39519780219780215</v>
      </c>
      <c r="D11" s="251">
        <v>0.46750000000000003</v>
      </c>
      <c r="E11" s="251">
        <v>0.48499999999999999</v>
      </c>
      <c r="F11" s="251">
        <v>0.43942307692307697</v>
      </c>
      <c r="G11" s="251">
        <v>0.41728571428571437</v>
      </c>
      <c r="H11" s="251">
        <v>0.4101785714285715</v>
      </c>
      <c r="I11" s="251">
        <v>0.39899999999999997</v>
      </c>
      <c r="J11" s="311">
        <v>0.39482142857142866</v>
      </c>
      <c r="K11" s="312">
        <v>0.45090659340659334</v>
      </c>
      <c r="L11" s="313">
        <v>0.42233333333333334</v>
      </c>
      <c r="M11" s="314">
        <v>0.4</v>
      </c>
      <c r="N11" s="251">
        <v>0.46982142857142861</v>
      </c>
      <c r="O11" s="490">
        <f t="shared" si="0"/>
        <v>0.42928899572649576</v>
      </c>
    </row>
    <row r="12" spans="1:15" ht="12.75" customHeight="1">
      <c r="A12" s="255" t="s">
        <v>227</v>
      </c>
      <c r="B12" s="258" t="s">
        <v>81</v>
      </c>
      <c r="C12" s="251">
        <v>0.37343956043956045</v>
      </c>
      <c r="D12" s="251">
        <v>0.41230769230769237</v>
      </c>
      <c r="E12" s="251">
        <v>0.43</v>
      </c>
      <c r="F12" s="251">
        <v>0.39134615384615384</v>
      </c>
      <c r="G12" s="251">
        <v>0.32913186813186812</v>
      </c>
      <c r="H12" s="251">
        <v>0.33250000000000002</v>
      </c>
      <c r="I12" s="251">
        <v>0.33975824175824176</v>
      </c>
      <c r="J12" s="311">
        <v>0.34208333333333329</v>
      </c>
      <c r="K12" s="312">
        <v>0.38705128205128209</v>
      </c>
      <c r="L12" s="313">
        <v>0.3667948717948718</v>
      </c>
      <c r="M12" s="314">
        <v>0.36365384615384611</v>
      </c>
      <c r="N12" s="251">
        <v>0.35</v>
      </c>
      <c r="O12" s="490">
        <f t="shared" si="0"/>
        <v>0.36817223748473743</v>
      </c>
    </row>
    <row r="13" spans="1:15" ht="12.75" customHeight="1">
      <c r="A13" s="255" t="s">
        <v>229</v>
      </c>
      <c r="B13" s="258" t="s">
        <v>81</v>
      </c>
      <c r="C13" s="257" t="s">
        <v>123</v>
      </c>
      <c r="D13" s="257" t="s">
        <v>123</v>
      </c>
      <c r="E13" s="257" t="s">
        <v>123</v>
      </c>
      <c r="F13" s="251">
        <v>0.5</v>
      </c>
      <c r="G13" s="251">
        <v>0.44626666666666664</v>
      </c>
      <c r="H13" s="251">
        <v>0.41625000000000001</v>
      </c>
      <c r="I13" s="251">
        <v>0.38495238095238093</v>
      </c>
      <c r="J13" s="311">
        <v>0.37857142857142856</v>
      </c>
      <c r="K13" s="312">
        <v>0.42799107142857146</v>
      </c>
      <c r="L13" s="313">
        <v>0.4305714285714286</v>
      </c>
      <c r="M13" s="314">
        <v>0.36105654761904765</v>
      </c>
      <c r="N13" s="251">
        <v>0.40416666666666667</v>
      </c>
      <c r="O13" s="490">
        <f t="shared" si="0"/>
        <v>0.41664735449735452</v>
      </c>
    </row>
    <row r="14" spans="1:15" ht="12.75" customHeight="1">
      <c r="A14" s="255" t="s">
        <v>199</v>
      </c>
      <c r="B14" s="258" t="s">
        <v>81</v>
      </c>
      <c r="C14" s="254">
        <v>1.48</v>
      </c>
      <c r="D14" s="254">
        <v>1.4724999999999999</v>
      </c>
      <c r="E14" s="251">
        <v>1.5225</v>
      </c>
      <c r="F14" s="251">
        <v>1.4937499999999999</v>
      </c>
      <c r="G14" s="251">
        <v>1.4666666666666668</v>
      </c>
      <c r="H14" s="251">
        <v>1.4666666666666668</v>
      </c>
      <c r="I14" s="251">
        <v>1.4916666666666667</v>
      </c>
      <c r="J14" s="311">
        <v>1.5249999999999999</v>
      </c>
      <c r="K14" s="312">
        <v>1.7466666666666666</v>
      </c>
      <c r="L14" s="313">
        <v>1.645</v>
      </c>
      <c r="M14" s="314">
        <v>1.675</v>
      </c>
      <c r="N14" s="251">
        <v>1.684375</v>
      </c>
      <c r="O14" s="490">
        <f>AVERAGE(E14,F14,G14,H14,I14,J14,K14,L14,M14,N14)</f>
        <v>1.5717291666666666</v>
      </c>
    </row>
    <row r="15" spans="1:15" ht="12.75" customHeight="1">
      <c r="A15" s="256" t="s">
        <v>200</v>
      </c>
      <c r="B15" s="258" t="s">
        <v>196</v>
      </c>
      <c r="C15" s="251">
        <v>138.70945454545455</v>
      </c>
      <c r="D15" s="251">
        <v>148.95833333333334</v>
      </c>
      <c r="E15" s="251">
        <v>149.97999999999999</v>
      </c>
      <c r="F15" s="251">
        <v>142.125</v>
      </c>
      <c r="G15" s="251">
        <v>129.15384615384613</v>
      </c>
      <c r="H15" s="251">
        <v>128.61538461538461</v>
      </c>
      <c r="I15" s="251">
        <v>133.07692307692307</v>
      </c>
      <c r="J15" s="311">
        <v>137.32692307692307</v>
      </c>
      <c r="K15" s="312">
        <v>144.18560606060606</v>
      </c>
      <c r="L15" s="313">
        <v>155.54545454545456</v>
      </c>
      <c r="M15" s="314">
        <v>162.43181818181819</v>
      </c>
      <c r="N15" s="251">
        <v>176.97916666666669</v>
      </c>
      <c r="O15" s="490">
        <f t="shared" ref="O15:O16" si="1">AVERAGE(C15,D15,E15,F15,G15,H15,I15,J15,K15,L15,M15,N15)</f>
        <v>145.59065918803418</v>
      </c>
    </row>
    <row r="16" spans="1:15" ht="12.75" customHeight="1">
      <c r="A16" s="255" t="s">
        <v>95</v>
      </c>
      <c r="B16" s="258" t="s">
        <v>196</v>
      </c>
      <c r="C16" s="251">
        <v>54.335857142857137</v>
      </c>
      <c r="D16" s="251">
        <v>58.392857142857146</v>
      </c>
      <c r="E16" s="251">
        <v>57.747500000000002</v>
      </c>
      <c r="F16" s="251">
        <v>56.409642857142856</v>
      </c>
      <c r="G16" s="251">
        <v>54.619560439560438</v>
      </c>
      <c r="H16" s="251">
        <v>56.535714285714285</v>
      </c>
      <c r="I16" s="251">
        <v>56.871428571428567</v>
      </c>
      <c r="J16" s="311">
        <v>58.196428571428569</v>
      </c>
      <c r="K16" s="312">
        <v>56.5625</v>
      </c>
      <c r="L16" s="313">
        <v>56.158241758241751</v>
      </c>
      <c r="M16" s="314">
        <v>60.299450549450547</v>
      </c>
      <c r="N16" s="251">
        <v>61.321428571428569</v>
      </c>
      <c r="O16" s="490">
        <f t="shared" si="1"/>
        <v>57.287550824175817</v>
      </c>
    </row>
    <row r="17" spans="1:15" ht="12.75" customHeight="1">
      <c r="A17" s="256" t="s">
        <v>38</v>
      </c>
      <c r="B17" s="258" t="s">
        <v>196</v>
      </c>
      <c r="C17" s="254">
        <v>78.048611111111114</v>
      </c>
      <c r="D17" s="257" t="s">
        <v>123</v>
      </c>
      <c r="E17" s="257" t="s">
        <v>123</v>
      </c>
      <c r="F17" s="257" t="s">
        <v>123</v>
      </c>
      <c r="G17" s="257" t="s">
        <v>123</v>
      </c>
      <c r="H17" s="254">
        <v>58.181818181818187</v>
      </c>
      <c r="I17" s="251">
        <v>57.145454545454548</v>
      </c>
      <c r="J17" s="311">
        <v>57.275641025641022</v>
      </c>
      <c r="K17" s="312">
        <v>59.791666666666664</v>
      </c>
      <c r="L17" s="313">
        <v>57.84</v>
      </c>
      <c r="M17" s="314">
        <v>0</v>
      </c>
      <c r="N17" s="251">
        <v>0</v>
      </c>
      <c r="O17" s="490">
        <f>AVERAGE(I17,J17,K17,L17)</f>
        <v>58.013190559440559</v>
      </c>
    </row>
    <row r="18" spans="1:15" ht="12.75" customHeight="1">
      <c r="A18" s="256" t="s">
        <v>100</v>
      </c>
      <c r="B18" s="258" t="s">
        <v>81</v>
      </c>
      <c r="C18" s="251">
        <v>0.35985714285714282</v>
      </c>
      <c r="D18" s="251">
        <v>0.37041071428571426</v>
      </c>
      <c r="E18" s="251">
        <v>0.38500000000000001</v>
      </c>
      <c r="F18" s="251">
        <v>0.36</v>
      </c>
      <c r="G18" s="251">
        <v>0.35828571428571421</v>
      </c>
      <c r="H18" s="251">
        <v>0.34857142857142853</v>
      </c>
      <c r="I18" s="251">
        <v>0.35114285714285709</v>
      </c>
      <c r="J18" s="311">
        <v>0.36571428571428566</v>
      </c>
      <c r="K18" s="312">
        <v>0.39</v>
      </c>
      <c r="L18" s="313">
        <v>0.3943717948717948</v>
      </c>
      <c r="M18" s="314">
        <v>0.37318681318681318</v>
      </c>
      <c r="N18" s="251">
        <v>0.38124999999999998</v>
      </c>
      <c r="O18" s="490">
        <f>AVERAGE(C18,D18,E18,F18,G18,H18,I18,J18,K18,L18,M18,N18)</f>
        <v>0.36981589590964586</v>
      </c>
    </row>
    <row r="19" spans="1:15" ht="12.75" customHeight="1">
      <c r="A19" s="256" t="s">
        <v>202</v>
      </c>
      <c r="B19" s="258" t="s">
        <v>196</v>
      </c>
      <c r="C19" s="251">
        <v>15.292769230769229</v>
      </c>
      <c r="D19" s="251">
        <v>14.134615384615385</v>
      </c>
      <c r="E19" s="251">
        <v>14.494999999999999</v>
      </c>
      <c r="F19" s="251">
        <v>14.284642857142856</v>
      </c>
      <c r="G19" s="251">
        <v>12.723571428571429</v>
      </c>
      <c r="H19" s="251">
        <v>12.897500000000001</v>
      </c>
      <c r="I19" s="251">
        <v>13.742857142857142</v>
      </c>
      <c r="J19" s="311">
        <v>13.464285714285714</v>
      </c>
      <c r="K19" s="312">
        <v>13.785714285714286</v>
      </c>
      <c r="L19" s="313">
        <v>13.408791208791209</v>
      </c>
      <c r="M19" s="314">
        <v>0</v>
      </c>
      <c r="N19" s="251">
        <v>0</v>
      </c>
      <c r="O19" s="490">
        <f>AVERAGE(C19,D19,E19,F19,G19,H19,I19,J19,K19,L19)</f>
        <v>13.822974725274728</v>
      </c>
    </row>
    <row r="20" spans="1:15" ht="12.75" customHeight="1">
      <c r="A20" s="256" t="s">
        <v>203</v>
      </c>
      <c r="B20" s="258" t="s">
        <v>196</v>
      </c>
      <c r="C20" s="254">
        <v>22.3</v>
      </c>
      <c r="D20" s="254">
        <v>21</v>
      </c>
      <c r="E20" s="251">
        <v>21</v>
      </c>
      <c r="F20" s="251">
        <v>20.75</v>
      </c>
      <c r="G20" s="251">
        <v>18.399999999999999</v>
      </c>
      <c r="H20" s="251">
        <v>19</v>
      </c>
      <c r="I20" s="251">
        <v>19</v>
      </c>
      <c r="J20" s="311">
        <v>19.5</v>
      </c>
      <c r="K20" s="312">
        <v>19.7</v>
      </c>
      <c r="L20" s="313">
        <v>19.600000000000001</v>
      </c>
      <c r="M20" s="314">
        <v>19.3</v>
      </c>
      <c r="N20" s="251">
        <v>19</v>
      </c>
      <c r="O20" s="490">
        <f>AVERAGE(E20,F20,G20,H20,I20,J20,K20,L20,M20,N20)</f>
        <v>19.524999999999999</v>
      </c>
    </row>
    <row r="21" spans="1:15" ht="12.75" customHeight="1">
      <c r="A21" s="256" t="s">
        <v>54</v>
      </c>
      <c r="B21" s="258" t="s">
        <v>204</v>
      </c>
      <c r="C21" s="251">
        <v>250.50057142857145</v>
      </c>
      <c r="D21" s="251">
        <v>245.875</v>
      </c>
      <c r="E21" s="251">
        <v>235.75</v>
      </c>
      <c r="F21" s="251">
        <v>217.69642857142856</v>
      </c>
      <c r="G21" s="251">
        <v>214.41428571428574</v>
      </c>
      <c r="H21" s="251">
        <v>209.375</v>
      </c>
      <c r="I21" s="251">
        <v>194.58241758241758</v>
      </c>
      <c r="J21" s="311">
        <v>196.63461538461536</v>
      </c>
      <c r="K21" s="312">
        <v>213.75</v>
      </c>
      <c r="L21" s="313">
        <v>223.92307692307696</v>
      </c>
      <c r="M21" s="314">
        <v>222.85714285714286</v>
      </c>
      <c r="N21" s="251">
        <v>225.80357142857144</v>
      </c>
      <c r="O21" s="490">
        <f t="shared" ref="O21:O39" si="2">AVERAGE(C21,D21,E21,F21,G21,H21,I21,J21,K21,L21,M21,N21)</f>
        <v>220.93017582417585</v>
      </c>
    </row>
    <row r="22" spans="1:15" ht="12.75" customHeight="1">
      <c r="A22" s="256" t="s">
        <v>55</v>
      </c>
      <c r="B22" s="258" t="s">
        <v>204</v>
      </c>
      <c r="C22" s="251">
        <v>217.71127472527473</v>
      </c>
      <c r="D22" s="251">
        <v>207.33928571428572</v>
      </c>
      <c r="E22" s="251">
        <v>181.16499999999999</v>
      </c>
      <c r="F22" s="251">
        <v>165.80321428571426</v>
      </c>
      <c r="G22" s="251">
        <v>163.9</v>
      </c>
      <c r="H22" s="251">
        <v>158.33928571428569</v>
      </c>
      <c r="I22" s="251">
        <v>150.91208791208791</v>
      </c>
      <c r="J22" s="311">
        <v>151.80769230769232</v>
      </c>
      <c r="K22" s="312">
        <v>166.19230769230768</v>
      </c>
      <c r="L22" s="313">
        <v>181.81538461538463</v>
      </c>
      <c r="M22" s="314">
        <v>189.64285714285714</v>
      </c>
      <c r="N22" s="251">
        <v>196.23214285714286</v>
      </c>
      <c r="O22" s="490">
        <f t="shared" si="2"/>
        <v>177.57171108058606</v>
      </c>
    </row>
    <row r="23" spans="1:15" ht="12.75" customHeight="1">
      <c r="A23" s="256" t="s">
        <v>105</v>
      </c>
      <c r="B23" s="258" t="s">
        <v>106</v>
      </c>
      <c r="C23" s="251">
        <v>39.804311688311692</v>
      </c>
      <c r="D23" s="251">
        <v>38.482142857142854</v>
      </c>
      <c r="E23" s="251">
        <v>37.142499999999998</v>
      </c>
      <c r="F23" s="251">
        <v>35.821428571428569</v>
      </c>
      <c r="G23" s="251">
        <v>36.407142857142858</v>
      </c>
      <c r="H23" s="251">
        <v>35.607142857142861</v>
      </c>
      <c r="I23" s="251">
        <v>34.74285714285714</v>
      </c>
      <c r="J23" s="311">
        <v>40.160714285714285</v>
      </c>
      <c r="K23" s="312">
        <v>42.279099025974027</v>
      </c>
      <c r="L23" s="313">
        <v>45.066666666666663</v>
      </c>
      <c r="M23" s="314">
        <v>42.804945054945051</v>
      </c>
      <c r="N23" s="251">
        <v>41.017857142857146</v>
      </c>
      <c r="O23" s="490">
        <f t="shared" si="2"/>
        <v>39.111400679181934</v>
      </c>
    </row>
    <row r="24" spans="1:15" ht="12.75" customHeight="1">
      <c r="A24" s="256" t="s">
        <v>205</v>
      </c>
      <c r="B24" s="258" t="s">
        <v>106</v>
      </c>
      <c r="C24" s="251">
        <v>41.407142857142858</v>
      </c>
      <c r="D24" s="251">
        <v>39.678571428571431</v>
      </c>
      <c r="E24" s="251">
        <v>38.125</v>
      </c>
      <c r="F24" s="251">
        <v>36.839285714285708</v>
      </c>
      <c r="G24" s="251">
        <v>37.407142857142858</v>
      </c>
      <c r="H24" s="251">
        <v>36.607142857142861</v>
      </c>
      <c r="I24" s="251">
        <v>35.74285714285714</v>
      </c>
      <c r="J24" s="311">
        <v>41.267857142857139</v>
      </c>
      <c r="K24" s="312">
        <v>43.724519230769232</v>
      </c>
      <c r="L24" s="313">
        <v>47.228571428571421</v>
      </c>
      <c r="M24" s="314">
        <v>44.097527472527467</v>
      </c>
      <c r="N24" s="251">
        <v>42.142857142857139</v>
      </c>
      <c r="O24" s="490">
        <f t="shared" si="2"/>
        <v>40.355706272893777</v>
      </c>
    </row>
    <row r="25" spans="1:15" ht="12.75" customHeight="1">
      <c r="A25" s="256" t="s">
        <v>109</v>
      </c>
      <c r="B25" s="258" t="s">
        <v>204</v>
      </c>
      <c r="C25" s="251">
        <v>367.30799999999999</v>
      </c>
      <c r="D25" s="251">
        <v>347.05769230769226</v>
      </c>
      <c r="E25" s="251">
        <v>340</v>
      </c>
      <c r="F25" s="251">
        <v>312.82178571428574</v>
      </c>
      <c r="G25" s="251">
        <v>313</v>
      </c>
      <c r="H25" s="251">
        <v>307.85714285714289</v>
      </c>
      <c r="I25" s="251">
        <v>288.86043956043954</v>
      </c>
      <c r="J25" s="311">
        <v>300.7967032967033</v>
      </c>
      <c r="K25" s="312">
        <v>309.89285714285717</v>
      </c>
      <c r="L25" s="313">
        <v>326.2</v>
      </c>
      <c r="M25" s="314">
        <v>315.46428571428567</v>
      </c>
      <c r="N25" s="251">
        <v>318.48214285714289</v>
      </c>
      <c r="O25" s="490">
        <f t="shared" si="2"/>
        <v>320.6450874542125</v>
      </c>
    </row>
    <row r="26" spans="1:15" ht="12.75" customHeight="1">
      <c r="A26" s="256" t="s">
        <v>206</v>
      </c>
      <c r="B26" s="258" t="s">
        <v>204</v>
      </c>
      <c r="C26" s="251">
        <v>551.28648351648349</v>
      </c>
      <c r="D26" s="251">
        <v>557.05769230769238</v>
      </c>
      <c r="E26" s="251">
        <v>550.29</v>
      </c>
      <c r="F26" s="251">
        <v>512.62428571428563</v>
      </c>
      <c r="G26" s="251">
        <v>501.58571428571429</v>
      </c>
      <c r="H26" s="251">
        <v>497.05357142857144</v>
      </c>
      <c r="I26" s="251">
        <v>487.04285714285709</v>
      </c>
      <c r="J26" s="311">
        <v>487.58928571428572</v>
      </c>
      <c r="K26" s="312">
        <v>502.41071428571428</v>
      </c>
      <c r="L26" s="313">
        <v>533.85714285714289</v>
      </c>
      <c r="M26" s="314">
        <v>497.67857142857144</v>
      </c>
      <c r="N26" s="251">
        <v>522.85714285714289</v>
      </c>
      <c r="O26" s="490">
        <f t="shared" si="2"/>
        <v>516.77778846153853</v>
      </c>
    </row>
    <row r="27" spans="1:15" ht="12.75" customHeight="1">
      <c r="A27" s="256" t="s">
        <v>111</v>
      </c>
      <c r="B27" s="258" t="s">
        <v>204</v>
      </c>
      <c r="C27" s="251">
        <v>944.7</v>
      </c>
      <c r="D27" s="251">
        <v>932.11538461538464</v>
      </c>
      <c r="E27" s="251">
        <v>931.92</v>
      </c>
      <c r="F27" s="251">
        <v>887.3207142857143</v>
      </c>
      <c r="G27" s="251">
        <v>868.57142857142867</v>
      </c>
      <c r="H27" s="251">
        <v>864.46428571428578</v>
      </c>
      <c r="I27" s="251">
        <v>836.07142857142844</v>
      </c>
      <c r="J27" s="311">
        <v>826.42857142857144</v>
      </c>
      <c r="K27" s="312">
        <v>824.64285714285711</v>
      </c>
      <c r="L27" s="313">
        <v>869.85714285714289</v>
      </c>
      <c r="M27" s="314">
        <v>909.10714285714289</v>
      </c>
      <c r="N27" s="251">
        <v>919.64285714285711</v>
      </c>
      <c r="O27" s="490">
        <f t="shared" si="2"/>
        <v>884.57015109890108</v>
      </c>
    </row>
    <row r="28" spans="1:15" ht="12.75" customHeight="1">
      <c r="A28" s="255" t="s">
        <v>112</v>
      </c>
      <c r="B28" s="258" t="s">
        <v>106</v>
      </c>
      <c r="C28" s="251">
        <v>32.507696303696299</v>
      </c>
      <c r="D28" s="251">
        <v>31.230769230769234</v>
      </c>
      <c r="E28" s="251">
        <v>29.922499999999999</v>
      </c>
      <c r="F28" s="251">
        <v>28.393214285714286</v>
      </c>
      <c r="G28" s="251">
        <v>28.414285714285711</v>
      </c>
      <c r="H28" s="251">
        <v>27.803571428571431</v>
      </c>
      <c r="I28" s="251">
        <v>27</v>
      </c>
      <c r="J28" s="311">
        <v>33.375</v>
      </c>
      <c r="K28" s="312">
        <v>34.623809523809527</v>
      </c>
      <c r="L28" s="313">
        <v>36.983333333333334</v>
      </c>
      <c r="M28" s="314">
        <v>34.54807692307692</v>
      </c>
      <c r="N28" s="251">
        <v>32.25</v>
      </c>
      <c r="O28" s="490">
        <f t="shared" si="2"/>
        <v>31.421021395271396</v>
      </c>
    </row>
    <row r="29" spans="1:15" ht="12.75" customHeight="1">
      <c r="A29" s="255" t="s">
        <v>209</v>
      </c>
      <c r="B29" s="258" t="s">
        <v>106</v>
      </c>
      <c r="C29" s="251">
        <v>34.01428571428572</v>
      </c>
      <c r="D29" s="251">
        <v>32.32</v>
      </c>
      <c r="E29" s="251">
        <v>31.037500000000001</v>
      </c>
      <c r="F29" s="251">
        <v>29.393214285714286</v>
      </c>
      <c r="G29" s="251">
        <v>29.428571428571427</v>
      </c>
      <c r="H29" s="251">
        <v>28.803571428571431</v>
      </c>
      <c r="I29" s="251">
        <v>28</v>
      </c>
      <c r="J29" s="311">
        <v>34.428571428571431</v>
      </c>
      <c r="K29" s="312">
        <v>36</v>
      </c>
      <c r="L29" s="313">
        <v>38.671428571428571</v>
      </c>
      <c r="M29" s="314">
        <v>35.879120879120876</v>
      </c>
      <c r="N29" s="251">
        <v>33.339285714285715</v>
      </c>
      <c r="O29" s="490">
        <f t="shared" si="2"/>
        <v>32.609629120879127</v>
      </c>
    </row>
    <row r="30" spans="1:15" ht="12.75" customHeight="1">
      <c r="A30" s="255" t="s">
        <v>210</v>
      </c>
      <c r="B30" s="258" t="s">
        <v>211</v>
      </c>
      <c r="C30" s="251">
        <v>0.28464835164835167</v>
      </c>
      <c r="D30" s="251">
        <v>0.24495879120879119</v>
      </c>
      <c r="E30" s="251">
        <v>0.24249999999999999</v>
      </c>
      <c r="F30" s="251">
        <v>0.23803571428571429</v>
      </c>
      <c r="G30" s="251">
        <v>0.2375714285714286</v>
      </c>
      <c r="H30" s="251">
        <v>0.23714285714285716</v>
      </c>
      <c r="I30" s="251">
        <v>0.24114285714285716</v>
      </c>
      <c r="J30" s="311">
        <v>0.25392857142857139</v>
      </c>
      <c r="K30" s="312">
        <v>0.30946428571428569</v>
      </c>
      <c r="L30" s="313">
        <v>0.35314285714285709</v>
      </c>
      <c r="M30" s="314">
        <v>0.3671428571428571</v>
      </c>
      <c r="N30" s="251">
        <v>0.40803571428571428</v>
      </c>
      <c r="O30" s="490">
        <f t="shared" si="2"/>
        <v>0.28480952380952379</v>
      </c>
    </row>
    <row r="31" spans="1:15" ht="12.75" customHeight="1">
      <c r="A31" s="255" t="s">
        <v>212</v>
      </c>
      <c r="B31" s="258" t="s">
        <v>211</v>
      </c>
      <c r="C31" s="251">
        <v>0.83100000000000007</v>
      </c>
      <c r="D31" s="251">
        <v>0.79910714285714279</v>
      </c>
      <c r="E31" s="251">
        <v>0.81499999999999995</v>
      </c>
      <c r="F31" s="251">
        <v>0.81196428571428581</v>
      </c>
      <c r="G31" s="251">
        <v>0.85328571428571431</v>
      </c>
      <c r="H31" s="251">
        <v>0.83785714285714297</v>
      </c>
      <c r="I31" s="251">
        <v>0.83171428571428563</v>
      </c>
      <c r="J31" s="311">
        <v>0.84750000000000003</v>
      </c>
      <c r="K31" s="312">
        <v>0.86892857142857161</v>
      </c>
      <c r="L31" s="313">
        <v>0.89142857142857168</v>
      </c>
      <c r="M31" s="314">
        <v>0.88124999999999998</v>
      </c>
      <c r="N31" s="251">
        <v>0.9</v>
      </c>
      <c r="O31" s="490">
        <f t="shared" si="2"/>
        <v>0.84741964285714289</v>
      </c>
    </row>
    <row r="32" spans="1:15" ht="12.75" customHeight="1">
      <c r="A32" s="255" t="s">
        <v>117</v>
      </c>
      <c r="B32" s="258" t="s">
        <v>204</v>
      </c>
      <c r="C32" s="251">
        <v>9.3702857142857141</v>
      </c>
      <c r="D32" s="251">
        <v>9.4017857142857135</v>
      </c>
      <c r="E32" s="251">
        <v>9.4550000000000001</v>
      </c>
      <c r="F32" s="251">
        <v>9.2457142857142856</v>
      </c>
      <c r="G32" s="251">
        <v>8.9214285714285708</v>
      </c>
      <c r="H32" s="251">
        <v>8.5625</v>
      </c>
      <c r="I32" s="251">
        <v>8.5642857142857132</v>
      </c>
      <c r="J32" s="311">
        <v>8.4642857142857153</v>
      </c>
      <c r="K32" s="312">
        <v>8.375</v>
      </c>
      <c r="L32" s="313">
        <v>8.4</v>
      </c>
      <c r="M32" s="314">
        <v>8.3571428571428577</v>
      </c>
      <c r="N32" s="251">
        <v>8.3571428571428577</v>
      </c>
      <c r="O32" s="490">
        <f t="shared" si="2"/>
        <v>8.7895476190476192</v>
      </c>
    </row>
    <row r="33" spans="1:15" ht="12.75" customHeight="1">
      <c r="A33" s="255" t="s">
        <v>119</v>
      </c>
      <c r="B33" s="258" t="s">
        <v>213</v>
      </c>
      <c r="C33" s="251">
        <v>2.3525714285714288</v>
      </c>
      <c r="D33" s="251">
        <v>2.3241071428571427</v>
      </c>
      <c r="E33" s="251">
        <v>2.29</v>
      </c>
      <c r="F33" s="251">
        <v>2.0660714285714286</v>
      </c>
      <c r="G33" s="251">
        <v>2.36</v>
      </c>
      <c r="H33" s="251">
        <v>2.3571428571428572</v>
      </c>
      <c r="I33" s="251">
        <v>2.3335714285714286</v>
      </c>
      <c r="J33" s="311">
        <v>2.2437499999999999</v>
      </c>
      <c r="K33" s="312">
        <v>2.2214285714285715</v>
      </c>
      <c r="L33" s="313">
        <v>2.1957142857142857</v>
      </c>
      <c r="M33" s="314">
        <v>2.1714285714285713</v>
      </c>
      <c r="N33" s="251">
        <v>2.15</v>
      </c>
      <c r="O33" s="490">
        <f t="shared" si="2"/>
        <v>2.2554821428571423</v>
      </c>
    </row>
    <row r="34" spans="1:15" ht="12.75" customHeight="1">
      <c r="A34" s="255" t="s">
        <v>122</v>
      </c>
      <c r="B34" s="258" t="s">
        <v>81</v>
      </c>
      <c r="C34" s="251">
        <v>3.7956263736263738</v>
      </c>
      <c r="D34" s="251">
        <v>3.6142857142857143</v>
      </c>
      <c r="E34" s="251">
        <v>3.6850000000000001</v>
      </c>
      <c r="F34" s="251">
        <v>3.8319230769230765</v>
      </c>
      <c r="G34" s="251">
        <v>3.844615384615385</v>
      </c>
      <c r="H34" s="251">
        <v>3.7769230769230773</v>
      </c>
      <c r="I34" s="251">
        <v>3.6338461538461537</v>
      </c>
      <c r="J34" s="311">
        <v>3.3688461538461536</v>
      </c>
      <c r="K34" s="312">
        <v>3.5184615384615388</v>
      </c>
      <c r="L34" s="313">
        <v>3.5769230769230766</v>
      </c>
      <c r="M34" s="314">
        <v>3.4596153846153843</v>
      </c>
      <c r="N34" s="251">
        <v>3.4980769230769226</v>
      </c>
      <c r="O34" s="490">
        <f t="shared" si="2"/>
        <v>3.6336785714285713</v>
      </c>
    </row>
    <row r="35" spans="1:15" ht="12.75" customHeight="1">
      <c r="A35" s="255" t="s">
        <v>214</v>
      </c>
      <c r="B35" s="258" t="s">
        <v>81</v>
      </c>
      <c r="C35" s="251">
        <v>37.453076923076921</v>
      </c>
      <c r="D35" s="251">
        <v>34.07692307692308</v>
      </c>
      <c r="E35" s="251">
        <v>34.097499999999997</v>
      </c>
      <c r="F35" s="251">
        <v>33.304285714285712</v>
      </c>
      <c r="G35" s="251">
        <v>32.98571428571428</v>
      </c>
      <c r="H35" s="251">
        <v>32.75</v>
      </c>
      <c r="I35" s="251">
        <v>33.342857142857142</v>
      </c>
      <c r="J35" s="311">
        <v>32.928571428571431</v>
      </c>
      <c r="K35" s="312">
        <v>35.642857142857146</v>
      </c>
      <c r="L35" s="313">
        <v>36.128571428571433</v>
      </c>
      <c r="M35" s="314">
        <v>36.964285714285722</v>
      </c>
      <c r="N35" s="251">
        <v>37.357142857142861</v>
      </c>
      <c r="O35" s="490">
        <f t="shared" si="2"/>
        <v>34.752648809523812</v>
      </c>
    </row>
    <row r="36" spans="1:15" ht="12.75" customHeight="1">
      <c r="A36" s="255" t="s">
        <v>215</v>
      </c>
      <c r="B36" s="258" t="s">
        <v>81</v>
      </c>
      <c r="C36" s="251">
        <v>9.8176666666666677</v>
      </c>
      <c r="D36" s="251">
        <v>10.260416666666666</v>
      </c>
      <c r="E36" s="251">
        <v>10.105</v>
      </c>
      <c r="F36" s="251">
        <v>9.8753846153846148</v>
      </c>
      <c r="G36" s="251">
        <v>9.4615384615384635</v>
      </c>
      <c r="H36" s="251">
        <v>9.3461538461538467</v>
      </c>
      <c r="I36" s="251">
        <v>9.1974358974358967</v>
      </c>
      <c r="J36" s="311">
        <v>8.7916666666666679</v>
      </c>
      <c r="K36" s="312">
        <v>9.1875</v>
      </c>
      <c r="L36" s="313">
        <v>9.7333333333333343</v>
      </c>
      <c r="M36" s="314">
        <v>9.0424679487179489</v>
      </c>
      <c r="N36" s="251">
        <v>8.884615384615385</v>
      </c>
      <c r="O36" s="490">
        <f t="shared" si="2"/>
        <v>9.4752649572649599</v>
      </c>
    </row>
    <row r="37" spans="1:15" ht="12.75" customHeight="1">
      <c r="A37" s="255" t="s">
        <v>58</v>
      </c>
      <c r="B37" s="258" t="s">
        <v>216</v>
      </c>
      <c r="C37" s="251">
        <v>10.351968253968256</v>
      </c>
      <c r="D37" s="251">
        <v>10.482142857142858</v>
      </c>
      <c r="E37" s="251">
        <v>11.14</v>
      </c>
      <c r="F37" s="251">
        <v>12.95</v>
      </c>
      <c r="G37" s="251">
        <v>8.790909090909091</v>
      </c>
      <c r="H37" s="251">
        <v>7.75</v>
      </c>
      <c r="I37" s="251">
        <v>7.6</v>
      </c>
      <c r="J37" s="311">
        <v>7.7272727272727275</v>
      </c>
      <c r="K37" s="312">
        <v>8.8472222222222214</v>
      </c>
      <c r="L37" s="313">
        <v>8.9333333333333336</v>
      </c>
      <c r="M37" s="314">
        <v>8.5136363636363637</v>
      </c>
      <c r="N37" s="251">
        <v>8.704545454545455</v>
      </c>
      <c r="O37" s="490">
        <f t="shared" si="2"/>
        <v>9.3159191919191926</v>
      </c>
    </row>
    <row r="38" spans="1:15" ht="12.75" customHeight="1">
      <c r="A38" s="256" t="s">
        <v>99</v>
      </c>
      <c r="B38" s="258" t="s">
        <v>216</v>
      </c>
      <c r="C38" s="251">
        <v>11.090071428571429</v>
      </c>
      <c r="D38" s="251">
        <v>11.609375</v>
      </c>
      <c r="E38" s="251">
        <v>11.922499999999999</v>
      </c>
      <c r="F38" s="251">
        <v>13.318863636363636</v>
      </c>
      <c r="G38" s="251">
        <v>8.3350000000000009</v>
      </c>
      <c r="H38" s="251">
        <v>7.9249999999999998</v>
      </c>
      <c r="I38" s="251">
        <v>8.0090909090909097</v>
      </c>
      <c r="J38" s="311">
        <v>8.1111111111111107</v>
      </c>
      <c r="K38" s="312">
        <v>10.763888888888889</v>
      </c>
      <c r="L38" s="313">
        <v>11.236111111111111</v>
      </c>
      <c r="M38" s="314">
        <v>10.979545454545454</v>
      </c>
      <c r="N38" s="251">
        <v>11.204545454545455</v>
      </c>
      <c r="O38" s="490">
        <f t="shared" si="2"/>
        <v>10.375425249519001</v>
      </c>
    </row>
    <row r="39" spans="1:15" ht="12.75" customHeight="1">
      <c r="A39" s="256" t="s">
        <v>102</v>
      </c>
      <c r="B39" s="258" t="s">
        <v>216</v>
      </c>
      <c r="C39" s="251">
        <v>13.394555555555556</v>
      </c>
      <c r="D39" s="251">
        <v>14.65</v>
      </c>
      <c r="E39" s="251">
        <v>15.654999999999999</v>
      </c>
      <c r="F39" s="251">
        <v>16.518076923076922</v>
      </c>
      <c r="G39" s="251">
        <v>12.928571428571427</v>
      </c>
      <c r="H39" s="251">
        <v>12.267857142857142</v>
      </c>
      <c r="I39" s="251">
        <v>11.907142857142858</v>
      </c>
      <c r="J39" s="311">
        <v>12.291666666666666</v>
      </c>
      <c r="K39" s="312">
        <v>13.65909090909091</v>
      </c>
      <c r="L39" s="313">
        <v>13.362222222222224</v>
      </c>
      <c r="M39" s="314">
        <v>13.115909090909092</v>
      </c>
      <c r="N39" s="251">
        <v>13.204545454545455</v>
      </c>
      <c r="O39" s="490">
        <f t="shared" si="2"/>
        <v>13.57955318755319</v>
      </c>
    </row>
    <row r="40" spans="1:15" ht="12.75" customHeight="1">
      <c r="A40" s="256" t="s">
        <v>218</v>
      </c>
      <c r="B40" s="258" t="s">
        <v>94</v>
      </c>
      <c r="C40" s="254">
        <v>36.073333333333338</v>
      </c>
      <c r="D40" s="251">
        <v>36.25</v>
      </c>
      <c r="E40" s="251">
        <v>36.1875</v>
      </c>
      <c r="F40" s="251">
        <v>32.459166666666668</v>
      </c>
      <c r="G40" s="251">
        <v>33.763636363636365</v>
      </c>
      <c r="H40" s="251">
        <v>33.68181818181818</v>
      </c>
      <c r="I40" s="251">
        <v>33.358441558441562</v>
      </c>
      <c r="J40" s="311">
        <v>33.5</v>
      </c>
      <c r="K40" s="312">
        <v>33.75</v>
      </c>
      <c r="L40" s="313">
        <v>33.375</v>
      </c>
      <c r="M40" s="314">
        <v>33.510416666666664</v>
      </c>
      <c r="N40" s="251">
        <v>33.700000000000003</v>
      </c>
      <c r="O40" s="490">
        <f>AVERAGE(D40,E40,F40,G40,H40,I40,J40,K40,L40,M40,N40)</f>
        <v>33.957816312475408</v>
      </c>
    </row>
    <row r="41" spans="1:15" ht="12.75" customHeight="1">
      <c r="A41" s="256" t="s">
        <v>219</v>
      </c>
      <c r="B41" s="258" t="s">
        <v>220</v>
      </c>
      <c r="C41" s="254">
        <v>0.26581818181818184</v>
      </c>
      <c r="D41" s="254">
        <v>0.26363636363636361</v>
      </c>
      <c r="E41" s="251">
        <v>0.26750000000000002</v>
      </c>
      <c r="F41" s="251">
        <v>0.27910714285714289</v>
      </c>
      <c r="G41" s="251">
        <v>0.26457142857142857</v>
      </c>
      <c r="H41" s="251">
        <v>0.27089285714285716</v>
      </c>
      <c r="I41" s="251">
        <v>0.27454945054945057</v>
      </c>
      <c r="J41" s="311">
        <v>0.28038461538461534</v>
      </c>
      <c r="K41" s="312">
        <v>0.29730769230769227</v>
      </c>
      <c r="L41" s="313">
        <v>0.24323076923076919</v>
      </c>
      <c r="M41" s="314">
        <v>0.26321428571428568</v>
      </c>
      <c r="N41" s="251">
        <v>0.30714285714285705</v>
      </c>
      <c r="O41" s="490">
        <f>AVERAGE(E41,F41,G41,H41,I41,J41,K41,L41,M41,N41)</f>
        <v>0.27479010989010988</v>
      </c>
    </row>
    <row r="42" spans="1:15" ht="12.75" customHeight="1">
      <c r="A42" s="256" t="s">
        <v>221</v>
      </c>
      <c r="B42" s="258" t="s">
        <v>81</v>
      </c>
      <c r="C42" s="251">
        <v>2.2273333333333332</v>
      </c>
      <c r="D42" s="251">
        <v>2.140625</v>
      </c>
      <c r="E42" s="251">
        <v>1.925</v>
      </c>
      <c r="F42" s="251">
        <v>1.8241666666666667</v>
      </c>
      <c r="G42" s="251">
        <v>2.2316666666666665</v>
      </c>
      <c r="H42" s="251">
        <v>2.2177083333333334</v>
      </c>
      <c r="I42" s="251">
        <v>2.2846969696969697</v>
      </c>
      <c r="J42" s="311">
        <v>2.2818181818181817</v>
      </c>
      <c r="K42" s="312">
        <v>2.3396464646464645</v>
      </c>
      <c r="L42" s="313">
        <v>2.2355555555555555</v>
      </c>
      <c r="M42" s="314">
        <v>2.1375000000000002</v>
      </c>
      <c r="N42" s="251">
        <v>2.1444444444444444</v>
      </c>
      <c r="O42" s="490">
        <f>AVERAGE(C42,D42,E42,F42,G42,H42,I42,J42,K42,L42,M42,N42)</f>
        <v>2.1658468013468015</v>
      </c>
    </row>
    <row r="43" spans="1:15" ht="12.75" customHeight="1">
      <c r="A43" s="256" t="s">
        <v>222</v>
      </c>
      <c r="B43" s="258" t="s">
        <v>220</v>
      </c>
      <c r="C43" s="251">
        <v>0.52616666666666678</v>
      </c>
      <c r="D43" s="251">
        <v>0.50437500000000002</v>
      </c>
      <c r="E43" s="251">
        <v>0.47499999999999998</v>
      </c>
      <c r="F43" s="257" t="s">
        <v>123</v>
      </c>
      <c r="G43" s="251">
        <v>0.372</v>
      </c>
      <c r="H43" s="251">
        <v>0.37318181818181823</v>
      </c>
      <c r="I43" s="254">
        <v>0.37311111111111106</v>
      </c>
      <c r="J43" s="311">
        <v>0.37861111111111112</v>
      </c>
      <c r="K43" s="312">
        <v>0.38669642857142855</v>
      </c>
      <c r="L43" s="313">
        <v>0.38742857142857146</v>
      </c>
      <c r="M43" s="315">
        <v>0.39583333333333326</v>
      </c>
      <c r="N43" s="254">
        <v>0.40833333333333327</v>
      </c>
      <c r="O43" s="490">
        <f>AVERAGE(C43,D43,E43,F43,G43,H43,J43)</f>
        <v>0.43822243265993266</v>
      </c>
    </row>
    <row r="44" spans="1:15" ht="12.75" customHeight="1">
      <c r="A44" s="256" t="s">
        <v>223</v>
      </c>
      <c r="B44" s="258" t="s">
        <v>81</v>
      </c>
      <c r="C44" s="254">
        <v>2.3533333333333331</v>
      </c>
      <c r="D44" s="254">
        <v>2</v>
      </c>
      <c r="E44" s="257" t="s">
        <v>123</v>
      </c>
      <c r="F44" s="257" t="s">
        <v>123</v>
      </c>
      <c r="G44" s="257" t="s">
        <v>123</v>
      </c>
      <c r="H44" s="254" t="s">
        <v>123</v>
      </c>
      <c r="I44" s="254">
        <v>3</v>
      </c>
      <c r="J44" s="316" t="s">
        <v>123</v>
      </c>
      <c r="K44" s="312" t="s">
        <v>123</v>
      </c>
      <c r="L44" s="313">
        <v>5</v>
      </c>
      <c r="M44" s="315" t="s">
        <v>123</v>
      </c>
      <c r="N44" s="254">
        <v>4</v>
      </c>
      <c r="O44" s="490">
        <f>AVERAGE(C44,D44,I44,L44,N44)</f>
        <v>3.2706666666666662</v>
      </c>
    </row>
    <row r="45" spans="1:15" ht="12.75" customHeight="1">
      <c r="A45" s="255" t="s">
        <v>224</v>
      </c>
      <c r="B45" s="258" t="s">
        <v>81</v>
      </c>
      <c r="C45" s="254">
        <v>0.41989285714285718</v>
      </c>
      <c r="D45" s="254">
        <v>0.4291666666666667</v>
      </c>
      <c r="E45" s="251">
        <v>0.42499999999999999</v>
      </c>
      <c r="F45" s="251">
        <v>0.43583333333333335</v>
      </c>
      <c r="G45" s="251">
        <v>0.38500000000000001</v>
      </c>
      <c r="H45" s="251">
        <v>0.39250000000000002</v>
      </c>
      <c r="I45" s="251">
        <v>0.35552777777777783</v>
      </c>
      <c r="J45" s="311">
        <v>0.33415178571428572</v>
      </c>
      <c r="K45" s="312">
        <v>0.35</v>
      </c>
      <c r="L45" s="313">
        <v>0.40455555555555556</v>
      </c>
      <c r="M45" s="314">
        <v>0.31255555555555548</v>
      </c>
      <c r="N45" s="251">
        <v>0.32750000000000001</v>
      </c>
      <c r="O45" s="490">
        <f>AVERAGE(E45,F45,G45,H45,I45,J45,K45,L45,M45,N45)</f>
        <v>0.37226240079365086</v>
      </c>
    </row>
    <row r="46" spans="1:15" ht="12.75" customHeight="1">
      <c r="A46" s="256" t="s">
        <v>65</v>
      </c>
      <c r="B46" s="258" t="s">
        <v>106</v>
      </c>
      <c r="C46" s="251">
        <v>34.942928571428567</v>
      </c>
      <c r="D46" s="251">
        <v>38.5</v>
      </c>
      <c r="E46" s="251">
        <v>37.895000000000003</v>
      </c>
      <c r="F46" s="251">
        <v>38.875</v>
      </c>
      <c r="G46" s="251">
        <v>35.290909090909096</v>
      </c>
      <c r="H46" s="251">
        <v>34.81818181818182</v>
      </c>
      <c r="I46" s="251">
        <v>35.561818181818182</v>
      </c>
      <c r="J46" s="311">
        <v>36.527272727272724</v>
      </c>
      <c r="K46" s="312">
        <v>36.662500000000001</v>
      </c>
      <c r="L46" s="313">
        <v>36.18</v>
      </c>
      <c r="M46" s="314">
        <v>36.774999999999999</v>
      </c>
      <c r="N46" s="251">
        <v>37.200000000000003</v>
      </c>
      <c r="O46" s="490">
        <f>AVERAGE(C46,D46,E46,F46,G46,H46,I46,J46,K46,L46,M46,N46)</f>
        <v>36.6023841991342</v>
      </c>
    </row>
    <row r="47" spans="1:15" ht="12.75" customHeight="1">
      <c r="A47" s="256" t="s">
        <v>225</v>
      </c>
      <c r="B47" s="258" t="s">
        <v>220</v>
      </c>
      <c r="C47" s="254">
        <v>0.65314285714285714</v>
      </c>
      <c r="D47" s="254">
        <v>0.61964285714285727</v>
      </c>
      <c r="E47" s="251">
        <v>0.61</v>
      </c>
      <c r="F47" s="251">
        <v>0.6</v>
      </c>
      <c r="G47" s="251">
        <v>0.57966666666666655</v>
      </c>
      <c r="H47" s="251">
        <v>0.57874999999999999</v>
      </c>
      <c r="I47" s="251">
        <v>0.61384848484848475</v>
      </c>
      <c r="J47" s="311">
        <v>0.64318181818181808</v>
      </c>
      <c r="K47" s="312">
        <v>0.65590909090909089</v>
      </c>
      <c r="L47" s="313">
        <v>0.61566666666666658</v>
      </c>
      <c r="M47" s="314">
        <v>0.6</v>
      </c>
      <c r="N47" s="251">
        <v>0.61386363636363628</v>
      </c>
      <c r="O47" s="490">
        <f>AVERAGE(E47,F47,G47,H47,I47,J47,K47,L47,M47,N47)</f>
        <v>0.61108863636363631</v>
      </c>
    </row>
    <row r="48" spans="1:15" ht="12.75" customHeight="1">
      <c r="A48" s="256" t="s">
        <v>80</v>
      </c>
      <c r="B48" s="258" t="s">
        <v>81</v>
      </c>
      <c r="C48" s="254">
        <v>2.0633333333333335</v>
      </c>
      <c r="D48" s="254">
        <v>2.2000000000000002</v>
      </c>
      <c r="E48" s="251">
        <v>2.2749999999999999</v>
      </c>
      <c r="F48" s="251">
        <v>1.4750000000000001</v>
      </c>
      <c r="G48" s="251">
        <v>1.4624999999999999</v>
      </c>
      <c r="H48" s="254">
        <v>1.4624999999999999</v>
      </c>
      <c r="I48" s="251">
        <v>1.56</v>
      </c>
      <c r="J48" s="311">
        <v>1.7250000000000001</v>
      </c>
      <c r="K48" s="312">
        <v>2.3624999999999998</v>
      </c>
      <c r="L48" s="313">
        <v>2.6666666666666665</v>
      </c>
      <c r="M48" s="314">
        <v>2.5333333333333332</v>
      </c>
      <c r="N48" s="251">
        <v>2.5333333333333332</v>
      </c>
      <c r="O48" s="490">
        <f>AVERAGE(E48,F48,G48,I48,J48,K48,L48,M48,N48)</f>
        <v>2.0659259259259262</v>
      </c>
    </row>
    <row r="49" spans="1:15" ht="12.75" customHeight="1">
      <c r="A49" s="256" t="s">
        <v>124</v>
      </c>
      <c r="B49" s="258" t="s">
        <v>81</v>
      </c>
      <c r="C49" s="251">
        <v>2.4769999999999999</v>
      </c>
      <c r="D49" s="251">
        <v>2.125</v>
      </c>
      <c r="E49" s="251">
        <v>2</v>
      </c>
      <c r="F49" s="251">
        <v>2.0012500000000002</v>
      </c>
      <c r="G49" s="251">
        <v>2.3733333333333335</v>
      </c>
      <c r="H49" s="251">
        <v>2.3125</v>
      </c>
      <c r="I49" s="251">
        <v>2.3533333333333331</v>
      </c>
      <c r="J49" s="311">
        <v>2.4500000000000002</v>
      </c>
      <c r="K49" s="312">
        <v>2.35</v>
      </c>
      <c r="L49" s="313">
        <v>2.2666666666666666</v>
      </c>
      <c r="M49" s="314">
        <v>2.2166666666666668</v>
      </c>
      <c r="N49" s="251">
        <v>2.2166666666666668</v>
      </c>
      <c r="O49" s="490">
        <f>AVERAGE(C49,D49,E49,F49,G49,H49,I49,J49,L49,M49,N49)</f>
        <v>2.2538560606060609</v>
      </c>
    </row>
    <row r="50" spans="1:15" ht="12.75" customHeight="1">
      <c r="A50" s="256" t="s">
        <v>125</v>
      </c>
      <c r="B50" s="258" t="s">
        <v>204</v>
      </c>
      <c r="C50" s="251">
        <v>0.73149999999999993</v>
      </c>
      <c r="D50" s="251">
        <v>0.7</v>
      </c>
      <c r="E50" s="251">
        <v>0.7</v>
      </c>
      <c r="F50" s="251">
        <v>0.64749999999999996</v>
      </c>
      <c r="G50" s="251">
        <v>0.65853968253968254</v>
      </c>
      <c r="H50" s="251">
        <v>0.65500000000000003</v>
      </c>
      <c r="I50" s="251">
        <v>0.66155555555555556</v>
      </c>
      <c r="J50" s="311">
        <v>0.67777777777777792</v>
      </c>
      <c r="K50" s="312">
        <v>0.74754464285714284</v>
      </c>
      <c r="L50" s="313">
        <v>0.72857142857142854</v>
      </c>
      <c r="M50" s="314">
        <v>0.88611111111111107</v>
      </c>
      <c r="N50" s="251">
        <v>0.74027777777777792</v>
      </c>
      <c r="O50" s="490">
        <f>AVERAGE(C50,D50,E50,F50,G50,H50,I50,J50,K50,L50,M50,N50)</f>
        <v>0.71119816468253971</v>
      </c>
    </row>
    <row r="51" spans="1:15" ht="12.75" customHeight="1">
      <c r="A51" s="259"/>
      <c r="B51" s="247"/>
      <c r="C51" s="242"/>
      <c r="D51" s="242"/>
      <c r="E51" s="242"/>
      <c r="F51" s="242"/>
      <c r="G51" s="242"/>
      <c r="H51" s="242"/>
      <c r="I51" s="242"/>
      <c r="J51" s="242"/>
      <c r="K51" s="242"/>
      <c r="L51" s="242" t="s">
        <v>249</v>
      </c>
      <c r="M51" s="242"/>
      <c r="N51" s="242"/>
      <c r="O51" s="242"/>
    </row>
    <row r="52" spans="1:15" ht="12.75" customHeight="1"/>
    <row r="53" spans="1:15" ht="12.75" customHeight="1"/>
    <row r="54" spans="1:15" ht="12.75" customHeight="1"/>
    <row r="55" spans="1:15" ht="12.75" customHeight="1"/>
    <row r="56" spans="1:15" ht="12.75" customHeight="1"/>
    <row r="57" spans="1:15" ht="12.75" customHeight="1"/>
    <row r="58" spans="1:15" ht="12.75" customHeight="1"/>
    <row r="59" spans="1:15" ht="12.75" customHeight="1"/>
    <row r="60" spans="1:15" ht="12.75" customHeight="1"/>
    <row r="61" spans="1:15" ht="12.75" customHeight="1"/>
    <row r="62" spans="1:15" ht="12.75" customHeight="1"/>
    <row r="63" spans="1:15" ht="12.75" customHeight="1"/>
    <row r="64" spans="1:15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 horizontalCentered="1"/>
  <pageMargins left="0.39370078740157483" right="0.39370078740157483" top="0.78740157480314965" bottom="0.59055118110236227" header="0" footer="0"/>
  <pageSetup paperSize="9" scale="6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topLeftCell="A15" workbookViewId="0">
      <selection activeCell="O3" sqref="O3:O47"/>
    </sheetView>
  </sheetViews>
  <sheetFormatPr defaultColWidth="14.42578125" defaultRowHeight="15" customHeight="1"/>
  <cols>
    <col min="1" max="1" width="38.5703125" style="60" customWidth="1"/>
    <col min="2" max="2" width="12.140625" style="60" customWidth="1"/>
    <col min="3" max="3" width="12.28515625" style="60" customWidth="1"/>
    <col min="4" max="4" width="10" style="60" customWidth="1"/>
    <col min="5" max="5" width="9.5703125" style="60" customWidth="1"/>
    <col min="6" max="6" width="10.5703125" style="60" customWidth="1"/>
    <col min="7" max="7" width="10.7109375" style="60" customWidth="1"/>
    <col min="8" max="8" width="10.140625" style="60" customWidth="1"/>
    <col min="9" max="9" width="10.28515625" style="60" customWidth="1"/>
    <col min="10" max="10" width="11.7109375" style="60" customWidth="1"/>
    <col min="11" max="11" width="11.28515625" style="60" customWidth="1"/>
    <col min="12" max="12" width="12.28515625" style="60" customWidth="1"/>
    <col min="13" max="14" width="12" style="60" customWidth="1"/>
    <col min="15" max="15" width="10.7109375" style="60" customWidth="1"/>
    <col min="16" max="21" width="8.28515625" style="60" customWidth="1"/>
    <col min="22" max="26" width="9" style="60" customWidth="1"/>
    <col min="27" max="16384" width="14.42578125" style="60"/>
  </cols>
  <sheetData>
    <row r="1" spans="1:21" ht="24.75" customHeight="1">
      <c r="A1" s="507" t="s">
        <v>230</v>
      </c>
      <c r="B1" s="503"/>
      <c r="C1" s="503"/>
    </row>
    <row r="2" spans="1:21" ht="12.75" customHeight="1" thickBot="1">
      <c r="A2" s="317"/>
      <c r="B2" s="317"/>
      <c r="C2" s="130"/>
    </row>
    <row r="3" spans="1:21" ht="20.25" customHeight="1" thickTop="1" thickBot="1">
      <c r="A3" s="326" t="s">
        <v>127</v>
      </c>
      <c r="B3" s="327" t="s">
        <v>12</v>
      </c>
      <c r="C3" s="328" t="s">
        <v>128</v>
      </c>
      <c r="D3" s="329" t="s">
        <v>129</v>
      </c>
      <c r="E3" s="330" t="s">
        <v>130</v>
      </c>
      <c r="F3" s="330" t="s">
        <v>131</v>
      </c>
      <c r="G3" s="330" t="s">
        <v>132</v>
      </c>
      <c r="H3" s="331" t="s">
        <v>133</v>
      </c>
      <c r="I3" s="332" t="s">
        <v>134</v>
      </c>
      <c r="J3" s="332" t="s">
        <v>135</v>
      </c>
      <c r="K3" s="332" t="s">
        <v>136</v>
      </c>
      <c r="L3" s="332" t="s">
        <v>137</v>
      </c>
      <c r="M3" s="332" t="s">
        <v>138</v>
      </c>
      <c r="N3" s="332" t="s">
        <v>139</v>
      </c>
      <c r="O3" s="489" t="s">
        <v>27</v>
      </c>
      <c r="P3" s="333"/>
      <c r="Q3" s="333"/>
      <c r="R3" s="333"/>
      <c r="S3" s="333"/>
      <c r="U3" s="333"/>
    </row>
    <row r="4" spans="1:21" ht="17.25" customHeight="1" thickBot="1">
      <c r="A4" s="334" t="s">
        <v>231</v>
      </c>
      <c r="B4" s="335" t="s">
        <v>34</v>
      </c>
      <c r="C4" s="336">
        <v>0</v>
      </c>
      <c r="D4" s="337">
        <v>0</v>
      </c>
      <c r="E4" s="338">
        <v>24.9</v>
      </c>
      <c r="F4" s="338">
        <v>26.2</v>
      </c>
      <c r="G4" s="338">
        <v>26.611111111111111</v>
      </c>
      <c r="H4" s="339">
        <v>28.113888888888891</v>
      </c>
      <c r="I4" s="340">
        <v>30.54</v>
      </c>
      <c r="J4" s="339">
        <v>33.933333333333302</v>
      </c>
      <c r="K4" s="339" t="s">
        <v>123</v>
      </c>
      <c r="L4" s="339" t="s">
        <v>123</v>
      </c>
      <c r="M4" s="339" t="s">
        <v>123</v>
      </c>
      <c r="N4" s="339" t="s">
        <v>123</v>
      </c>
      <c r="O4" s="490">
        <f>AVERAGE(J4,I4,H4,G4,F4,E4)</f>
        <v>28.383055555555554</v>
      </c>
      <c r="P4" s="319"/>
      <c r="Q4" s="319"/>
      <c r="R4" s="319"/>
      <c r="S4" s="319"/>
      <c r="U4" s="319"/>
    </row>
    <row r="5" spans="1:21" ht="17.25" customHeight="1" thickBot="1">
      <c r="A5" s="334" t="s">
        <v>144</v>
      </c>
      <c r="B5" s="335" t="s">
        <v>101</v>
      </c>
      <c r="C5" s="336">
        <v>0.47230769230769232</v>
      </c>
      <c r="D5" s="337">
        <v>0.51634615384615379</v>
      </c>
      <c r="E5" s="338">
        <v>0.56189560439560438</v>
      </c>
      <c r="F5" s="338">
        <v>0.60803571428571423</v>
      </c>
      <c r="G5" s="338">
        <v>0.58357142857142852</v>
      </c>
      <c r="H5" s="337">
        <v>0.59609523809523801</v>
      </c>
      <c r="I5" s="340">
        <v>0.60706666666666664</v>
      </c>
      <c r="J5" s="337">
        <v>0.61599999999999999</v>
      </c>
      <c r="K5" s="337">
        <v>0.57566666666666655</v>
      </c>
      <c r="L5" s="337">
        <v>0.5212</v>
      </c>
      <c r="M5" s="337">
        <v>0.51366666666666672</v>
      </c>
      <c r="N5" s="337">
        <v>0.53</v>
      </c>
      <c r="O5" s="490">
        <f>AVERAGE(N5,M5,L5,K5,J5,I5,H5,G5,F5,E5,D5,C5)</f>
        <v>0.55848765262515254</v>
      </c>
      <c r="P5" s="319"/>
      <c r="Q5" s="319"/>
      <c r="R5" s="319"/>
      <c r="S5" s="319"/>
      <c r="U5" s="319"/>
    </row>
    <row r="6" spans="1:21" ht="17.25" customHeight="1" thickBot="1">
      <c r="A6" s="334" t="s">
        <v>145</v>
      </c>
      <c r="B6" s="335" t="s">
        <v>101</v>
      </c>
      <c r="C6" s="336">
        <v>0.52314285714285713</v>
      </c>
      <c r="D6" s="337">
        <v>0.54839285714285713</v>
      </c>
      <c r="E6" s="338">
        <v>0.5858928571428571</v>
      </c>
      <c r="F6" s="338">
        <v>0.58714285714285708</v>
      </c>
      <c r="G6" s="338">
        <v>0.5714285714285714</v>
      </c>
      <c r="H6" s="337">
        <v>0.61232142857142857</v>
      </c>
      <c r="I6" s="340">
        <v>0.62288571428571426</v>
      </c>
      <c r="J6" s="337">
        <v>0.61</v>
      </c>
      <c r="K6" s="337">
        <v>0.59666666666666668</v>
      </c>
      <c r="L6" s="337">
        <v>0.54239999999999999</v>
      </c>
      <c r="M6" s="337">
        <v>0.54266666666666663</v>
      </c>
      <c r="N6" s="337">
        <v>0.54</v>
      </c>
      <c r="O6" s="490">
        <v>0.56999999999999995</v>
      </c>
      <c r="P6" s="319"/>
      <c r="Q6" s="319"/>
      <c r="R6" s="319"/>
      <c r="S6" s="319"/>
      <c r="U6" s="319"/>
    </row>
    <row r="7" spans="1:21" ht="17.25" customHeight="1" thickBot="1">
      <c r="A7" s="341" t="s">
        <v>146</v>
      </c>
      <c r="B7" s="335" t="s">
        <v>101</v>
      </c>
      <c r="C7" s="336">
        <v>0.37230769230769234</v>
      </c>
      <c r="D7" s="337">
        <v>0.35</v>
      </c>
      <c r="E7" s="338">
        <v>0.51589285714285715</v>
      </c>
      <c r="F7" s="338">
        <v>0.52440934065934064</v>
      </c>
      <c r="G7" s="338">
        <v>0.52865384615384614</v>
      </c>
      <c r="H7" s="337">
        <v>0.51788461538461539</v>
      </c>
      <c r="I7" s="340">
        <v>0.53757142857142859</v>
      </c>
      <c r="J7" s="337">
        <v>0.5211904761904762</v>
      </c>
      <c r="K7" s="337">
        <v>0.53482142857142856</v>
      </c>
      <c r="L7" s="337">
        <v>0.48128571428571432</v>
      </c>
      <c r="M7" s="337">
        <v>0.47464285714285714</v>
      </c>
      <c r="N7" s="337">
        <v>0.47</v>
      </c>
      <c r="O7" s="490">
        <v>0.49</v>
      </c>
      <c r="P7" s="319"/>
      <c r="Q7" s="319"/>
      <c r="R7" s="319"/>
      <c r="S7" s="319"/>
      <c r="U7" s="319"/>
    </row>
    <row r="8" spans="1:21" ht="17.25" customHeight="1" thickBot="1">
      <c r="A8" s="341" t="s">
        <v>232</v>
      </c>
      <c r="B8" s="335" t="s">
        <v>101</v>
      </c>
      <c r="C8" s="336">
        <v>0.45422222222222225</v>
      </c>
      <c r="D8" s="337">
        <v>0.47749999999999998</v>
      </c>
      <c r="E8" s="338">
        <v>0.48</v>
      </c>
      <c r="F8" s="338">
        <v>0.48402777777777778</v>
      </c>
      <c r="G8" s="338">
        <v>0.4835714285714286</v>
      </c>
      <c r="H8" s="337">
        <v>0.50714285714285712</v>
      </c>
      <c r="I8" s="340">
        <v>0.52800000000000002</v>
      </c>
      <c r="J8" s="337">
        <v>0.53166666666666673</v>
      </c>
      <c r="K8" s="337">
        <v>0.5598989898989899</v>
      </c>
      <c r="L8" s="337">
        <v>0.53117777777777775</v>
      </c>
      <c r="M8" s="337">
        <v>0.51649999999999996</v>
      </c>
      <c r="N8" s="337">
        <v>0.5</v>
      </c>
      <c r="O8" s="490">
        <f>AVERAGE(J8,I8,H8,G8,F8,E8)</f>
        <v>0.50240145502645506</v>
      </c>
      <c r="P8" s="319"/>
      <c r="Q8" s="319"/>
      <c r="R8" s="319"/>
      <c r="S8" s="319"/>
      <c r="U8" s="319"/>
    </row>
    <row r="9" spans="1:21" ht="17.25" customHeight="1" thickBot="1">
      <c r="A9" s="341" t="s">
        <v>147</v>
      </c>
      <c r="B9" s="335" t="s">
        <v>101</v>
      </c>
      <c r="C9" s="336">
        <v>1.67</v>
      </c>
      <c r="D9" s="337">
        <v>1.6675</v>
      </c>
      <c r="E9" s="338">
        <v>1.6231249999999999</v>
      </c>
      <c r="F9" s="338">
        <v>1.6031249999999999</v>
      </c>
      <c r="G9" s="338">
        <v>1.5489583333333332</v>
      </c>
      <c r="H9" s="337">
        <v>1.4937499999999999</v>
      </c>
      <c r="I9" s="340">
        <v>1.425</v>
      </c>
      <c r="J9" s="337">
        <v>1.7</v>
      </c>
      <c r="K9" s="337">
        <v>1.7</v>
      </c>
      <c r="L9" s="337">
        <v>1.7</v>
      </c>
      <c r="M9" s="337">
        <v>1.7124999999999999</v>
      </c>
      <c r="N9" s="337">
        <v>1.7</v>
      </c>
      <c r="O9" s="490">
        <v>1.63</v>
      </c>
      <c r="P9" s="319"/>
      <c r="Q9" s="319"/>
      <c r="R9" s="319"/>
      <c r="S9" s="319"/>
      <c r="U9" s="319"/>
    </row>
    <row r="10" spans="1:21" ht="17.25" customHeight="1" thickBot="1">
      <c r="A10" s="341" t="s">
        <v>233</v>
      </c>
      <c r="B10" s="335" t="s">
        <v>34</v>
      </c>
      <c r="C10" s="336">
        <v>186.86666666666667</v>
      </c>
      <c r="D10" s="337">
        <v>187.125</v>
      </c>
      <c r="E10" s="338">
        <v>180.88636363636363</v>
      </c>
      <c r="F10" s="338">
        <v>175.68181818181819</v>
      </c>
      <c r="G10" s="338">
        <v>169.72727272727275</v>
      </c>
      <c r="H10" s="337">
        <v>168.43181818181819</v>
      </c>
      <c r="I10" s="340">
        <v>175.07272727272726</v>
      </c>
      <c r="J10" s="337">
        <v>175.81818181818184</v>
      </c>
      <c r="K10" s="337">
        <v>175.96153846153845</v>
      </c>
      <c r="L10" s="337">
        <v>177.41538461538465</v>
      </c>
      <c r="M10" s="337">
        <v>177.38461538461539</v>
      </c>
      <c r="N10" s="337">
        <v>178.21</v>
      </c>
      <c r="O10" s="490">
        <v>177.38</v>
      </c>
      <c r="P10" s="319"/>
      <c r="Q10" s="319"/>
      <c r="R10" s="319"/>
      <c r="S10" s="319"/>
      <c r="U10" s="319"/>
    </row>
    <row r="11" spans="1:21" ht="17.25" customHeight="1" thickBot="1">
      <c r="A11" s="334" t="s">
        <v>152</v>
      </c>
      <c r="B11" s="335" t="s">
        <v>41</v>
      </c>
      <c r="C11" s="336">
        <v>61.8</v>
      </c>
      <c r="D11" s="337">
        <v>61.75</v>
      </c>
      <c r="E11" s="338">
        <v>60.767857142857139</v>
      </c>
      <c r="F11" s="338">
        <v>64.107142857142847</v>
      </c>
      <c r="G11" s="338">
        <v>60.017857142857139</v>
      </c>
      <c r="H11" s="337">
        <v>62.625</v>
      </c>
      <c r="I11" s="340">
        <v>63.457142857142841</v>
      </c>
      <c r="J11" s="337">
        <v>75.928571428571431</v>
      </c>
      <c r="K11" s="337">
        <v>79.366666666666674</v>
      </c>
      <c r="L11" s="337">
        <v>81.106666666666655</v>
      </c>
      <c r="M11" s="337">
        <v>82.36666666666666</v>
      </c>
      <c r="N11" s="337">
        <v>82</v>
      </c>
      <c r="O11" s="490">
        <v>69.61</v>
      </c>
      <c r="P11" s="319"/>
      <c r="Q11" s="319"/>
      <c r="R11" s="319"/>
      <c r="S11" s="319"/>
      <c r="U11" s="319"/>
    </row>
    <row r="12" spans="1:21" ht="17.25" customHeight="1" thickBot="1">
      <c r="A12" s="341" t="s">
        <v>154</v>
      </c>
      <c r="B12" s="335" t="s">
        <v>34</v>
      </c>
      <c r="C12" s="336">
        <v>0</v>
      </c>
      <c r="D12" s="337">
        <v>0</v>
      </c>
      <c r="E12" s="338">
        <v>0</v>
      </c>
      <c r="F12" s="338">
        <v>50</v>
      </c>
      <c r="G12" s="338">
        <v>49</v>
      </c>
      <c r="H12" s="337">
        <v>58.125</v>
      </c>
      <c r="I12" s="342">
        <v>56.3</v>
      </c>
      <c r="J12" s="337">
        <v>61.111111111111114</v>
      </c>
      <c r="K12" s="337" t="s">
        <v>123</v>
      </c>
      <c r="L12" s="337" t="s">
        <v>123</v>
      </c>
      <c r="M12" s="337" t="s">
        <v>123</v>
      </c>
      <c r="N12" s="337" t="s">
        <v>123</v>
      </c>
      <c r="O12" s="490">
        <v>54.91</v>
      </c>
      <c r="P12" s="248"/>
      <c r="Q12" s="248"/>
      <c r="R12" s="248"/>
      <c r="S12" s="248"/>
      <c r="U12" s="248"/>
    </row>
    <row r="13" spans="1:21" ht="17.25" customHeight="1" thickBot="1">
      <c r="A13" s="341" t="s">
        <v>157</v>
      </c>
      <c r="B13" s="335" t="s">
        <v>101</v>
      </c>
      <c r="C13" s="336">
        <v>0.38285714285714284</v>
      </c>
      <c r="D13" s="337">
        <v>0.38660714285714293</v>
      </c>
      <c r="E13" s="338">
        <v>0.39230769230769236</v>
      </c>
      <c r="F13" s="338">
        <v>0.39635989010989015</v>
      </c>
      <c r="G13" s="338">
        <v>0.41114010989010996</v>
      </c>
      <c r="H13" s="337">
        <v>0.41517857142857145</v>
      </c>
      <c r="I13" s="340">
        <v>0.43071428571428577</v>
      </c>
      <c r="J13" s="337">
        <v>0.43880952380952382</v>
      </c>
      <c r="K13" s="337">
        <v>0.43533333333333329</v>
      </c>
      <c r="L13" s="337">
        <v>0.43986666666666674</v>
      </c>
      <c r="M13" s="337">
        <v>0.41716666666666663</v>
      </c>
      <c r="N13" s="337">
        <v>0.41</v>
      </c>
      <c r="O13" s="490">
        <f>AVERAGE(J13,I13,H13,G13,F13,E13)</f>
        <v>0.4140850122100122</v>
      </c>
      <c r="P13" s="319"/>
      <c r="Q13" s="319"/>
      <c r="R13" s="319"/>
      <c r="S13" s="319"/>
      <c r="U13" s="319"/>
    </row>
    <row r="14" spans="1:21" ht="17.25" customHeight="1" thickBot="1">
      <c r="A14" s="341" t="s">
        <v>159</v>
      </c>
      <c r="B14" s="335" t="s">
        <v>34</v>
      </c>
      <c r="C14" s="336">
        <v>0</v>
      </c>
      <c r="D14" s="337">
        <v>0</v>
      </c>
      <c r="E14" s="338">
        <v>19.555555555555554</v>
      </c>
      <c r="F14" s="338">
        <v>19.583333333333332</v>
      </c>
      <c r="G14" s="338">
        <v>19.583333333333336</v>
      </c>
      <c r="H14" s="337">
        <v>19.416666666666668</v>
      </c>
      <c r="I14" s="340">
        <v>19.2</v>
      </c>
      <c r="J14" s="337">
        <v>19</v>
      </c>
      <c r="K14" s="337">
        <v>18</v>
      </c>
      <c r="L14" s="337" t="s">
        <v>123</v>
      </c>
      <c r="M14" s="337">
        <v>0</v>
      </c>
      <c r="N14" s="337" t="s">
        <v>123</v>
      </c>
      <c r="O14" s="490">
        <v>19.190000000000001</v>
      </c>
      <c r="P14" s="319"/>
      <c r="Q14" s="319"/>
      <c r="R14" s="319"/>
      <c r="S14" s="319"/>
      <c r="U14" s="319"/>
    </row>
    <row r="15" spans="1:21" ht="17.25" customHeight="1" thickBot="1">
      <c r="A15" s="341" t="s">
        <v>160</v>
      </c>
      <c r="B15" s="335" t="s">
        <v>34</v>
      </c>
      <c r="C15" s="336">
        <v>19.600000000000001</v>
      </c>
      <c r="D15" s="337">
        <v>20</v>
      </c>
      <c r="E15" s="338">
        <v>20</v>
      </c>
      <c r="F15" s="338">
        <v>21.5</v>
      </c>
      <c r="G15" s="338">
        <v>24</v>
      </c>
      <c r="H15" s="337">
        <v>22.5</v>
      </c>
      <c r="I15" s="340">
        <v>21</v>
      </c>
      <c r="J15" s="337">
        <v>21</v>
      </c>
      <c r="K15" s="337">
        <v>30</v>
      </c>
      <c r="L15" s="337">
        <v>30</v>
      </c>
      <c r="M15" s="337">
        <v>33</v>
      </c>
      <c r="N15" s="337">
        <v>36</v>
      </c>
      <c r="O15" s="490">
        <v>24.88</v>
      </c>
      <c r="P15" s="319"/>
      <c r="Q15" s="319"/>
      <c r="R15" s="319"/>
      <c r="S15" s="319"/>
      <c r="U15" s="319"/>
    </row>
    <row r="16" spans="1:21" ht="17.25" customHeight="1" thickBot="1">
      <c r="A16" s="341" t="s">
        <v>161</v>
      </c>
      <c r="B16" s="335" t="s">
        <v>47</v>
      </c>
      <c r="C16" s="336">
        <v>224.31428571428575</v>
      </c>
      <c r="D16" s="337">
        <v>223.92857142857144</v>
      </c>
      <c r="E16" s="338">
        <v>224.76785714285714</v>
      </c>
      <c r="F16" s="338">
        <v>231.875</v>
      </c>
      <c r="G16" s="338">
        <v>237.58928571428569</v>
      </c>
      <c r="H16" s="337">
        <v>246.60714285714286</v>
      </c>
      <c r="I16" s="340">
        <v>259.57142857142856</v>
      </c>
      <c r="J16" s="337">
        <v>290.35714285714283</v>
      </c>
      <c r="K16" s="337">
        <v>294</v>
      </c>
      <c r="L16" s="337">
        <v>299.09333333333336</v>
      </c>
      <c r="M16" s="337">
        <v>304.08333333333331</v>
      </c>
      <c r="N16" s="337">
        <v>308.33</v>
      </c>
      <c r="O16" s="490">
        <v>262.04000000000002</v>
      </c>
      <c r="P16" s="319"/>
      <c r="Q16" s="319"/>
      <c r="R16" s="319"/>
      <c r="S16" s="319"/>
      <c r="U16" s="319"/>
    </row>
    <row r="17" spans="1:21" ht="17.25" customHeight="1" thickBot="1">
      <c r="A17" s="341" t="s">
        <v>234</v>
      </c>
      <c r="B17" s="335" t="s">
        <v>47</v>
      </c>
      <c r="C17" s="336">
        <v>186.24285714285713</v>
      </c>
      <c r="D17" s="337">
        <v>172.35714285714286</v>
      </c>
      <c r="E17" s="338">
        <v>166.32142857142856</v>
      </c>
      <c r="F17" s="338">
        <v>167.53571428571428</v>
      </c>
      <c r="G17" s="338">
        <v>171.25</v>
      </c>
      <c r="H17" s="337">
        <v>175.44230769230768</v>
      </c>
      <c r="I17" s="340">
        <v>187.18461538461537</v>
      </c>
      <c r="J17" s="337">
        <v>197.43589743589746</v>
      </c>
      <c r="K17" s="337">
        <v>226.50595238095241</v>
      </c>
      <c r="L17" s="337">
        <v>233.82666666666668</v>
      </c>
      <c r="M17" s="337">
        <v>241.31666666666666</v>
      </c>
      <c r="N17" s="337">
        <v>244.47</v>
      </c>
      <c r="O17" s="490">
        <v>197.49</v>
      </c>
      <c r="P17" s="319"/>
      <c r="Q17" s="319"/>
      <c r="R17" s="319"/>
      <c r="S17" s="319"/>
      <c r="U17" s="319"/>
    </row>
    <row r="18" spans="1:21" ht="17.25" customHeight="1" thickBot="1">
      <c r="A18" s="341" t="s">
        <v>163</v>
      </c>
      <c r="B18" s="335" t="s">
        <v>106</v>
      </c>
      <c r="C18" s="336">
        <v>39.385714285714286</v>
      </c>
      <c r="D18" s="337">
        <v>39.089285714285715</v>
      </c>
      <c r="E18" s="338">
        <v>39.553571428571431</v>
      </c>
      <c r="F18" s="338">
        <v>40.803571428571431</v>
      </c>
      <c r="G18" s="338">
        <v>40.625</v>
      </c>
      <c r="H18" s="337">
        <v>42.035714285714285</v>
      </c>
      <c r="I18" s="340">
        <v>44.771428571428572</v>
      </c>
      <c r="J18" s="337">
        <v>47.476190476190482</v>
      </c>
      <c r="K18" s="337">
        <v>48.8</v>
      </c>
      <c r="L18" s="337">
        <v>49</v>
      </c>
      <c r="M18" s="337">
        <v>51.283333333333331</v>
      </c>
      <c r="N18" s="337">
        <v>53.04</v>
      </c>
      <c r="O18" s="490">
        <v>44.66</v>
      </c>
      <c r="P18" s="319"/>
      <c r="Q18" s="319"/>
      <c r="R18" s="319"/>
      <c r="S18" s="319"/>
      <c r="U18" s="319"/>
    </row>
    <row r="19" spans="1:21" ht="17.25" customHeight="1" thickBot="1">
      <c r="A19" s="334" t="s">
        <v>164</v>
      </c>
      <c r="B19" s="335" t="s">
        <v>106</v>
      </c>
      <c r="C19" s="336">
        <v>40.4</v>
      </c>
      <c r="D19" s="337">
        <v>40.142857142857146</v>
      </c>
      <c r="E19" s="338">
        <v>40.553571428571431</v>
      </c>
      <c r="F19" s="338">
        <v>41.928571428571431</v>
      </c>
      <c r="G19" s="338">
        <v>41.53846153846154</v>
      </c>
      <c r="H19" s="337">
        <v>43.08653846153846</v>
      </c>
      <c r="I19" s="340">
        <v>45.994505494505496</v>
      </c>
      <c r="J19" s="337">
        <v>48.5</v>
      </c>
      <c r="K19" s="337">
        <v>50.2</v>
      </c>
      <c r="L19" s="337">
        <v>50.333333333333336</v>
      </c>
      <c r="M19" s="337">
        <v>53.066666666666663</v>
      </c>
      <c r="N19" s="337">
        <v>55.05</v>
      </c>
      <c r="O19" s="490">
        <v>45.9</v>
      </c>
      <c r="P19" s="319"/>
      <c r="Q19" s="319"/>
      <c r="R19" s="319"/>
      <c r="S19" s="319"/>
      <c r="U19" s="319"/>
    </row>
    <row r="20" spans="1:21" ht="17.25" customHeight="1" thickBot="1">
      <c r="A20" s="334" t="s">
        <v>166</v>
      </c>
      <c r="B20" s="335" t="s">
        <v>47</v>
      </c>
      <c r="C20" s="336">
        <v>316.71428571428567</v>
      </c>
      <c r="D20" s="337">
        <v>319.55357142857144</v>
      </c>
      <c r="E20" s="338">
        <v>321.78571428571428</v>
      </c>
      <c r="F20" s="338">
        <v>344.82142857142861</v>
      </c>
      <c r="G20" s="338">
        <v>349.80769230769226</v>
      </c>
      <c r="H20" s="337">
        <v>354.03846153846149</v>
      </c>
      <c r="I20" s="340">
        <v>368.52564102564099</v>
      </c>
      <c r="J20" s="337">
        <v>406.38888888888886</v>
      </c>
      <c r="K20" s="337">
        <v>431.69642857142856</v>
      </c>
      <c r="L20" s="337">
        <v>441.11428571428576</v>
      </c>
      <c r="M20" s="337">
        <v>459.28571428571428</v>
      </c>
      <c r="N20" s="337">
        <v>463.75</v>
      </c>
      <c r="O20" s="490">
        <v>381.46</v>
      </c>
      <c r="P20" s="319"/>
      <c r="Q20" s="319"/>
      <c r="R20" s="319"/>
      <c r="S20" s="319"/>
      <c r="U20" s="319"/>
    </row>
    <row r="21" spans="1:21" ht="17.25" customHeight="1" thickBot="1">
      <c r="A21" s="334" t="s">
        <v>235</v>
      </c>
      <c r="B21" s="335" t="s">
        <v>47</v>
      </c>
      <c r="C21" s="336">
        <v>531.64285714285711</v>
      </c>
      <c r="D21" s="337">
        <v>533.89285714285711</v>
      </c>
      <c r="E21" s="338">
        <v>558.03571428571422</v>
      </c>
      <c r="F21" s="338">
        <v>561.96428571428578</v>
      </c>
      <c r="G21" s="338">
        <v>566.15384615384619</v>
      </c>
      <c r="H21" s="337">
        <v>589.71153846153857</v>
      </c>
      <c r="I21" s="340">
        <v>589.93846153846152</v>
      </c>
      <c r="J21" s="337">
        <v>605.76923076923072</v>
      </c>
      <c r="K21" s="337">
        <v>632.92857142857144</v>
      </c>
      <c r="L21" s="337">
        <v>684.52857142857135</v>
      </c>
      <c r="M21" s="337">
        <v>693.83928571428578</v>
      </c>
      <c r="N21" s="337">
        <v>695</v>
      </c>
      <c r="O21" s="490">
        <v>603.62</v>
      </c>
      <c r="P21" s="319"/>
      <c r="Q21" s="319"/>
      <c r="R21" s="319"/>
      <c r="S21" s="319"/>
      <c r="U21" s="319"/>
    </row>
    <row r="22" spans="1:21" ht="17.25" customHeight="1" thickBot="1">
      <c r="A22" s="334" t="s">
        <v>169</v>
      </c>
      <c r="B22" s="335" t="s">
        <v>47</v>
      </c>
      <c r="C22" s="336">
        <v>922.5</v>
      </c>
      <c r="D22" s="337">
        <v>923.48214285714289</v>
      </c>
      <c r="E22" s="338">
        <v>922.94642857142856</v>
      </c>
      <c r="F22" s="338">
        <v>926.51785714285711</v>
      </c>
      <c r="G22" s="338">
        <v>935</v>
      </c>
      <c r="H22" s="337">
        <v>947.5</v>
      </c>
      <c r="I22" s="340">
        <v>962.85714285714278</v>
      </c>
      <c r="J22" s="337">
        <v>1000.11904761905</v>
      </c>
      <c r="K22" s="337">
        <v>1018.08333333333</v>
      </c>
      <c r="L22" s="337">
        <v>1039.06666666667</v>
      </c>
      <c r="M22" s="337">
        <v>1049.5</v>
      </c>
      <c r="N22" s="337">
        <v>1052.33</v>
      </c>
      <c r="O22" s="490">
        <v>974.99</v>
      </c>
      <c r="P22" s="319"/>
      <c r="Q22" s="319"/>
      <c r="R22" s="319"/>
      <c r="S22" s="319"/>
      <c r="U22" s="319"/>
    </row>
    <row r="23" spans="1:21" ht="17.25" customHeight="1" thickBot="1">
      <c r="A23" s="341" t="s">
        <v>170</v>
      </c>
      <c r="B23" s="335" t="s">
        <v>106</v>
      </c>
      <c r="C23" s="336">
        <v>31.328571428571429</v>
      </c>
      <c r="D23" s="337">
        <v>31.5</v>
      </c>
      <c r="E23" s="338">
        <v>32.892857142857146</v>
      </c>
      <c r="F23" s="338">
        <v>33.142857142857139</v>
      </c>
      <c r="G23" s="338">
        <v>33.553571428571431</v>
      </c>
      <c r="H23" s="337">
        <v>34.410714285714285</v>
      </c>
      <c r="I23" s="340">
        <v>36.328571428571436</v>
      </c>
      <c r="J23" s="337">
        <v>38.025641025641029</v>
      </c>
      <c r="K23" s="337">
        <v>41.366666666666667</v>
      </c>
      <c r="L23" s="337">
        <v>41.92</v>
      </c>
      <c r="M23" s="337">
        <v>43.666666666666664</v>
      </c>
      <c r="N23" s="337">
        <v>4.71</v>
      </c>
      <c r="O23" s="490">
        <v>36.9</v>
      </c>
      <c r="P23" s="319"/>
      <c r="Q23" s="319"/>
      <c r="R23" s="319"/>
      <c r="S23" s="319"/>
      <c r="U23" s="319"/>
    </row>
    <row r="24" spans="1:21" ht="17.25" customHeight="1" thickBot="1">
      <c r="A24" s="341" t="s">
        <v>236</v>
      </c>
      <c r="B24" s="335" t="s">
        <v>106</v>
      </c>
      <c r="C24" s="336">
        <v>32.328571428571436</v>
      </c>
      <c r="D24" s="337">
        <v>32.5</v>
      </c>
      <c r="E24" s="338">
        <v>33.892857142857146</v>
      </c>
      <c r="F24" s="338">
        <v>34.196428571428569</v>
      </c>
      <c r="G24" s="338">
        <v>34.506868131868131</v>
      </c>
      <c r="H24" s="337">
        <v>35.607142857142854</v>
      </c>
      <c r="I24" s="340">
        <v>37.442857142857143</v>
      </c>
      <c r="J24" s="337">
        <v>39.025641025641029</v>
      </c>
      <c r="K24" s="337">
        <v>42.7</v>
      </c>
      <c r="L24" s="337">
        <v>43.24</v>
      </c>
      <c r="M24" s="337">
        <v>45.166666666666671</v>
      </c>
      <c r="N24" s="337">
        <v>46.82</v>
      </c>
      <c r="O24" s="490">
        <v>38.119999999999997</v>
      </c>
      <c r="P24" s="319"/>
      <c r="Q24" s="319"/>
      <c r="R24" s="319"/>
      <c r="S24" s="319"/>
      <c r="U24" s="319"/>
    </row>
    <row r="25" spans="1:21" ht="17.25" customHeight="1" thickBot="1">
      <c r="A25" s="341" t="s">
        <v>237</v>
      </c>
      <c r="B25" s="335" t="s">
        <v>70</v>
      </c>
      <c r="C25" s="336">
        <v>0.42328571428571421</v>
      </c>
      <c r="D25" s="337">
        <v>0.41857142857142859</v>
      </c>
      <c r="E25" s="338">
        <v>0.42660256410256414</v>
      </c>
      <c r="F25" s="338">
        <v>0.43399038461538475</v>
      </c>
      <c r="G25" s="338">
        <v>0.43306318681318695</v>
      </c>
      <c r="H25" s="337">
        <v>0.44330128205128205</v>
      </c>
      <c r="I25" s="340">
        <v>0.48292307692307695</v>
      </c>
      <c r="J25" s="337">
        <v>0.5197435897435897</v>
      </c>
      <c r="K25" s="337">
        <v>0.5391071428571429</v>
      </c>
      <c r="L25" s="337">
        <v>0.56642857142857128</v>
      </c>
      <c r="M25" s="337">
        <v>0.54821428571428577</v>
      </c>
      <c r="N25" s="337">
        <v>0.54</v>
      </c>
      <c r="O25" s="490">
        <v>0.48</v>
      </c>
      <c r="P25" s="319"/>
      <c r="Q25" s="319"/>
      <c r="R25" s="319"/>
      <c r="S25" s="319"/>
      <c r="U25" s="319"/>
    </row>
    <row r="26" spans="1:21" ht="17.25" customHeight="1" thickBot="1">
      <c r="A26" s="341" t="s">
        <v>175</v>
      </c>
      <c r="B26" s="335" t="s">
        <v>70</v>
      </c>
      <c r="C26" s="336">
        <v>0.9147142857142857</v>
      </c>
      <c r="D26" s="337">
        <v>0.92053571428571423</v>
      </c>
      <c r="E26" s="338">
        <v>0.8933928571428571</v>
      </c>
      <c r="F26" s="338">
        <v>0.8973214285714286</v>
      </c>
      <c r="G26" s="338">
        <v>0.8967857142857143</v>
      </c>
      <c r="H26" s="337">
        <v>0.90446428571428572</v>
      </c>
      <c r="I26" s="340">
        <v>0.91214285714285703</v>
      </c>
      <c r="J26" s="337">
        <v>0.93714285714285717</v>
      </c>
      <c r="K26" s="337">
        <v>0.97216666666666651</v>
      </c>
      <c r="L26" s="337">
        <v>0.97533333333333339</v>
      </c>
      <c r="M26" s="337">
        <v>0.97666666666666679</v>
      </c>
      <c r="N26" s="337">
        <v>0.98</v>
      </c>
      <c r="O26" s="490">
        <v>0.93</v>
      </c>
      <c r="P26" s="319"/>
      <c r="Q26" s="319"/>
      <c r="R26" s="319"/>
      <c r="S26" s="319"/>
      <c r="U26" s="319"/>
    </row>
    <row r="27" spans="1:21" ht="17.25" customHeight="1" thickBot="1">
      <c r="A27" s="341" t="s">
        <v>238</v>
      </c>
      <c r="B27" s="335" t="s">
        <v>70</v>
      </c>
      <c r="C27" s="336">
        <v>0</v>
      </c>
      <c r="D27" s="337">
        <v>0</v>
      </c>
      <c r="E27" s="338">
        <v>0.33</v>
      </c>
      <c r="F27" s="338">
        <v>0.34</v>
      </c>
      <c r="G27" s="338">
        <v>0.34</v>
      </c>
      <c r="H27" s="337">
        <v>0.35</v>
      </c>
      <c r="I27" s="340">
        <v>0.37212087912087916</v>
      </c>
      <c r="J27" s="337">
        <v>0.41404761904761916</v>
      </c>
      <c r="K27" s="337">
        <v>0.44663095238095246</v>
      </c>
      <c r="L27" s="337">
        <v>0.46557142857142858</v>
      </c>
      <c r="M27" s="337">
        <v>0.44750000000000001</v>
      </c>
      <c r="N27" s="337">
        <v>0.44</v>
      </c>
      <c r="O27" s="490">
        <v>0.39</v>
      </c>
      <c r="P27" s="319"/>
      <c r="Q27" s="319"/>
      <c r="R27" s="319"/>
      <c r="S27" s="319"/>
      <c r="U27" s="319"/>
    </row>
    <row r="28" spans="1:21" ht="17.25" customHeight="1" thickBot="1">
      <c r="A28" s="341" t="s">
        <v>176</v>
      </c>
      <c r="B28" s="335" t="s">
        <v>47</v>
      </c>
      <c r="C28" s="336">
        <v>8.5714285714285712</v>
      </c>
      <c r="D28" s="337">
        <v>8.6339285714285712</v>
      </c>
      <c r="E28" s="338">
        <v>8.3000000000000007</v>
      </c>
      <c r="F28" s="338">
        <v>8.34</v>
      </c>
      <c r="G28" s="338">
        <v>8.3000000000000007</v>
      </c>
      <c r="H28" s="337">
        <v>8.4499999999999993</v>
      </c>
      <c r="I28" s="340">
        <v>8.5857142857142854</v>
      </c>
      <c r="J28" s="337">
        <v>8.6428571428571423</v>
      </c>
      <c r="K28" s="337">
        <v>8.7923333333333336</v>
      </c>
      <c r="L28" s="337">
        <v>9.1386666666666692</v>
      </c>
      <c r="M28" s="337">
        <v>9.1916666666666664</v>
      </c>
      <c r="N28" s="337">
        <v>9.15</v>
      </c>
      <c r="O28" s="490">
        <v>8.67</v>
      </c>
      <c r="P28" s="319"/>
      <c r="Q28" s="319"/>
      <c r="R28" s="319"/>
      <c r="S28" s="319"/>
      <c r="U28" s="319"/>
    </row>
    <row r="29" spans="1:21" ht="17.25" customHeight="1" thickBot="1">
      <c r="A29" s="341" t="s">
        <v>178</v>
      </c>
      <c r="B29" s="335" t="s">
        <v>179</v>
      </c>
      <c r="C29" s="336">
        <v>2.152857142857143</v>
      </c>
      <c r="D29" s="337">
        <v>2.1517857142857144</v>
      </c>
      <c r="E29" s="338">
        <v>2.13</v>
      </c>
      <c r="F29" s="338">
        <v>2.14</v>
      </c>
      <c r="G29" s="338">
        <v>2.2400000000000002</v>
      </c>
      <c r="H29" s="337">
        <v>2.25</v>
      </c>
      <c r="I29" s="340">
        <v>2.2285714285714286</v>
      </c>
      <c r="J29" s="337">
        <v>2.1785714285714284</v>
      </c>
      <c r="K29" s="337">
        <v>2.1924999999999999</v>
      </c>
      <c r="L29" s="337">
        <v>2.2560000000000002</v>
      </c>
      <c r="M29" s="337">
        <v>2.3016666666666663</v>
      </c>
      <c r="N29" s="337">
        <v>2.3199999999999998</v>
      </c>
      <c r="O29" s="490">
        <v>2.21</v>
      </c>
      <c r="P29" s="319"/>
      <c r="Q29" s="319"/>
      <c r="R29" s="319"/>
      <c r="S29" s="319"/>
      <c r="U29" s="319"/>
    </row>
    <row r="30" spans="1:21" ht="17.25" customHeight="1" thickBot="1">
      <c r="A30" s="341" t="s">
        <v>181</v>
      </c>
      <c r="B30" s="335" t="s">
        <v>101</v>
      </c>
      <c r="C30" s="336">
        <v>3.4776923076923074</v>
      </c>
      <c r="D30" s="337">
        <v>3.4807692307692299</v>
      </c>
      <c r="E30" s="338">
        <v>3.54</v>
      </c>
      <c r="F30" s="338">
        <v>3.59</v>
      </c>
      <c r="G30" s="338">
        <v>3.63</v>
      </c>
      <c r="H30" s="337">
        <v>3.7</v>
      </c>
      <c r="I30" s="340">
        <v>3.7033333333333331</v>
      </c>
      <c r="J30" s="337">
        <v>3.6777777777777776</v>
      </c>
      <c r="K30" s="337">
        <v>3.796153846153846</v>
      </c>
      <c r="L30" s="337">
        <v>3.92</v>
      </c>
      <c r="M30" s="337">
        <v>3.9557692307692305</v>
      </c>
      <c r="N30" s="337">
        <v>3.98</v>
      </c>
      <c r="O30" s="490">
        <v>3.7</v>
      </c>
      <c r="P30" s="319"/>
      <c r="Q30" s="319"/>
      <c r="R30" s="319"/>
      <c r="S30" s="319"/>
      <c r="U30" s="319"/>
    </row>
    <row r="31" spans="1:21" ht="17.25" customHeight="1" thickBot="1">
      <c r="A31" s="341" t="s">
        <v>239</v>
      </c>
      <c r="B31" s="335" t="s">
        <v>106</v>
      </c>
      <c r="C31" s="336">
        <v>37.440659340659337</v>
      </c>
      <c r="D31" s="337">
        <v>38.375</v>
      </c>
      <c r="E31" s="338">
        <v>36.979999999999997</v>
      </c>
      <c r="F31" s="338">
        <v>36.89</v>
      </c>
      <c r="G31" s="338">
        <v>36.619999999999997</v>
      </c>
      <c r="H31" s="337">
        <v>37.270000000000003</v>
      </c>
      <c r="I31" s="340">
        <v>38.123076923076923</v>
      </c>
      <c r="J31" s="337">
        <v>36.53846153846154</v>
      </c>
      <c r="K31" s="337">
        <v>41.625</v>
      </c>
      <c r="L31" s="337">
        <v>43.143589743589743</v>
      </c>
      <c r="M31" s="337">
        <v>43.673076923076927</v>
      </c>
      <c r="N31" s="337">
        <v>41.46</v>
      </c>
      <c r="O31" s="490">
        <v>39.01</v>
      </c>
      <c r="P31" s="319"/>
      <c r="Q31" s="319"/>
      <c r="R31" s="319"/>
      <c r="S31" s="319"/>
      <c r="U31" s="319"/>
    </row>
    <row r="32" spans="1:21" ht="17.25" customHeight="1" thickBot="1">
      <c r="A32" s="341" t="s">
        <v>240</v>
      </c>
      <c r="B32" s="335" t="s">
        <v>101</v>
      </c>
      <c r="C32" s="336" t="s">
        <v>123</v>
      </c>
      <c r="D32" s="337" t="s">
        <v>123</v>
      </c>
      <c r="E32" s="338">
        <v>2.94</v>
      </c>
      <c r="F32" s="338">
        <v>3</v>
      </c>
      <c r="G32" s="338">
        <v>2.5</v>
      </c>
      <c r="H32" s="337">
        <v>2.5</v>
      </c>
      <c r="I32" s="340">
        <v>2.52</v>
      </c>
      <c r="J32" s="337">
        <v>2.7</v>
      </c>
      <c r="K32" s="337">
        <v>3.0970454545454542</v>
      </c>
      <c r="L32" s="337">
        <v>3.1776923076923076</v>
      </c>
      <c r="M32" s="337">
        <v>3.2739583333333337</v>
      </c>
      <c r="N32" s="337">
        <v>2.87</v>
      </c>
      <c r="O32" s="490">
        <v>2.86</v>
      </c>
      <c r="P32" s="319"/>
      <c r="Q32" s="319"/>
      <c r="R32" s="319"/>
      <c r="S32" s="319"/>
      <c r="U32" s="319"/>
    </row>
    <row r="33" spans="1:21" ht="17.25" customHeight="1" thickBot="1">
      <c r="A33" s="341" t="s">
        <v>183</v>
      </c>
      <c r="B33" s="335" t="s">
        <v>101</v>
      </c>
      <c r="C33" s="336">
        <v>9.4219780219780223</v>
      </c>
      <c r="D33" s="337">
        <v>8.9285714285714288</v>
      </c>
      <c r="E33" s="338">
        <v>9.0399999999999991</v>
      </c>
      <c r="F33" s="338">
        <v>9.0399999999999991</v>
      </c>
      <c r="G33" s="338">
        <v>8.85</v>
      </c>
      <c r="H33" s="337">
        <v>8.7899999999999991</v>
      </c>
      <c r="I33" s="340">
        <v>8.7416666666666654</v>
      </c>
      <c r="J33" s="337">
        <v>8.8194444444444446</v>
      </c>
      <c r="K33" s="337">
        <v>9.0096153846153832</v>
      </c>
      <c r="L33" s="337">
        <v>9.1307692307692285</v>
      </c>
      <c r="M33" s="337">
        <v>9.0769230769230766</v>
      </c>
      <c r="N33" s="337">
        <v>9.15</v>
      </c>
      <c r="O33" s="490">
        <v>9</v>
      </c>
      <c r="P33" s="319"/>
      <c r="Q33" s="319"/>
      <c r="R33" s="319"/>
      <c r="S33" s="319"/>
      <c r="U33" s="319"/>
    </row>
    <row r="34" spans="1:21" ht="17.25" customHeight="1" thickBot="1">
      <c r="A34" s="341" t="s">
        <v>184</v>
      </c>
      <c r="B34" s="335" t="s">
        <v>59</v>
      </c>
      <c r="C34" s="336">
        <v>8.8181818181818183</v>
      </c>
      <c r="D34" s="337">
        <v>8.8181818181818183</v>
      </c>
      <c r="E34" s="338">
        <v>10.44</v>
      </c>
      <c r="F34" s="338">
        <v>10.5</v>
      </c>
      <c r="G34" s="338">
        <v>10.029999999999999</v>
      </c>
      <c r="H34" s="337">
        <v>9.7799999999999994</v>
      </c>
      <c r="I34" s="340">
        <v>9.5888888888888886</v>
      </c>
      <c r="J34" s="337">
        <v>9.5</v>
      </c>
      <c r="K34" s="337">
        <v>9.6852272727272712</v>
      </c>
      <c r="L34" s="337">
        <v>9.745454545454546</v>
      </c>
      <c r="M34" s="337">
        <v>9.8977272727272716</v>
      </c>
      <c r="N34" s="337">
        <v>10.27</v>
      </c>
      <c r="O34" s="490">
        <v>9.76</v>
      </c>
      <c r="P34" s="319"/>
      <c r="Q34" s="319"/>
      <c r="R34" s="319"/>
      <c r="S34" s="319"/>
      <c r="U34" s="319"/>
    </row>
    <row r="35" spans="1:21" ht="17.25" customHeight="1" thickBot="1">
      <c r="A35" s="341" t="s">
        <v>243</v>
      </c>
      <c r="B35" s="335" t="s">
        <v>59</v>
      </c>
      <c r="C35" s="336">
        <v>11.181818181818182</v>
      </c>
      <c r="D35" s="337">
        <v>11.090909090909092</v>
      </c>
      <c r="E35" s="338">
        <v>11.47</v>
      </c>
      <c r="F35" s="338">
        <v>11.38</v>
      </c>
      <c r="G35" s="338">
        <v>11.8</v>
      </c>
      <c r="H35" s="337">
        <v>11.54</v>
      </c>
      <c r="I35" s="340">
        <v>11.7575</v>
      </c>
      <c r="J35" s="337">
        <v>12.0625</v>
      </c>
      <c r="K35" s="337">
        <v>12.097222222222221</v>
      </c>
      <c r="L35" s="337">
        <v>11.655555555555555</v>
      </c>
      <c r="M35" s="337">
        <v>11.958333333333334</v>
      </c>
      <c r="N35" s="337">
        <v>12.42</v>
      </c>
      <c r="O35" s="490">
        <v>11.7</v>
      </c>
      <c r="P35" s="319"/>
      <c r="Q35" s="319"/>
      <c r="R35" s="319"/>
      <c r="S35" s="319"/>
      <c r="U35" s="319"/>
    </row>
    <row r="36" spans="1:21" ht="17.25" customHeight="1" thickBot="1">
      <c r="A36" s="341" t="s">
        <v>244</v>
      </c>
      <c r="B36" s="335" t="s">
        <v>59</v>
      </c>
      <c r="C36" s="336">
        <v>12.563636363636364</v>
      </c>
      <c r="D36" s="337">
        <v>12.363636363636363</v>
      </c>
      <c r="E36" s="338">
        <v>11.09</v>
      </c>
      <c r="F36" s="338">
        <v>11.18</v>
      </c>
      <c r="G36" s="338">
        <v>11.18</v>
      </c>
      <c r="H36" s="337">
        <v>10.85</v>
      </c>
      <c r="I36" s="340">
        <v>10.422222222222222</v>
      </c>
      <c r="J36" s="337">
        <v>10.351851851851853</v>
      </c>
      <c r="K36" s="337">
        <v>10.95</v>
      </c>
      <c r="L36" s="337">
        <v>12.222222222222223</v>
      </c>
      <c r="M36" s="337">
        <v>11.444444444444445</v>
      </c>
      <c r="N36" s="337">
        <v>11.39</v>
      </c>
      <c r="O36" s="490">
        <v>11.33</v>
      </c>
      <c r="P36" s="319"/>
      <c r="Q36" s="319"/>
      <c r="R36" s="319"/>
      <c r="S36" s="319"/>
      <c r="U36" s="319"/>
    </row>
    <row r="37" spans="1:21" ht="17.25" customHeight="1" thickBot="1">
      <c r="A37" s="341" t="s">
        <v>245</v>
      </c>
      <c r="B37" s="335" t="s">
        <v>151</v>
      </c>
      <c r="C37" s="336">
        <v>34.380000000000003</v>
      </c>
      <c r="D37" s="337">
        <v>34.65</v>
      </c>
      <c r="E37" s="338">
        <v>33.35</v>
      </c>
      <c r="F37" s="338">
        <v>33.380000000000003</v>
      </c>
      <c r="G37" s="338">
        <v>34.799999999999997</v>
      </c>
      <c r="H37" s="337">
        <v>35.299999999999997</v>
      </c>
      <c r="I37" s="340">
        <v>35.6</v>
      </c>
      <c r="J37" s="337">
        <v>36</v>
      </c>
      <c r="K37" s="337">
        <v>37.9</v>
      </c>
      <c r="L37" s="337">
        <v>39.92</v>
      </c>
      <c r="M37" s="337">
        <v>38.4</v>
      </c>
      <c r="N37" s="337">
        <v>37.4</v>
      </c>
      <c r="O37" s="490">
        <v>35.92</v>
      </c>
      <c r="P37" s="319"/>
      <c r="Q37" s="319"/>
      <c r="R37" s="319"/>
      <c r="S37" s="319"/>
      <c r="U37" s="319"/>
    </row>
    <row r="38" spans="1:21" ht="17.25" customHeight="1" thickBot="1">
      <c r="A38" s="341" t="s">
        <v>246</v>
      </c>
      <c r="B38" s="335" t="s">
        <v>12</v>
      </c>
      <c r="C38" s="336">
        <v>0.31642857142857139</v>
      </c>
      <c r="D38" s="337">
        <v>0.32232142857142854</v>
      </c>
      <c r="E38" s="338">
        <v>0.34</v>
      </c>
      <c r="F38" s="338">
        <v>0.35</v>
      </c>
      <c r="G38" s="338">
        <v>0.36</v>
      </c>
      <c r="H38" s="337">
        <v>0.36</v>
      </c>
      <c r="I38" s="340">
        <v>0.3753333333333333</v>
      </c>
      <c r="J38" s="337">
        <v>0.38222222222222224</v>
      </c>
      <c r="K38" s="337">
        <v>0.40810606060606058</v>
      </c>
      <c r="L38" s="337">
        <v>0.4256060606060606</v>
      </c>
      <c r="M38" s="337">
        <v>0.42208333333333331</v>
      </c>
      <c r="N38" s="337">
        <v>0.42</v>
      </c>
      <c r="O38" s="490">
        <v>0.37</v>
      </c>
      <c r="P38" s="319"/>
      <c r="Q38" s="319"/>
      <c r="R38" s="319"/>
      <c r="S38" s="319"/>
      <c r="U38" s="319"/>
    </row>
    <row r="39" spans="1:21" ht="17.25" customHeight="1" thickBot="1">
      <c r="A39" s="341" t="s">
        <v>185</v>
      </c>
      <c r="B39" s="335" t="s">
        <v>101</v>
      </c>
      <c r="C39" s="336">
        <v>2.189111111111111</v>
      </c>
      <c r="D39" s="337">
        <v>2.25</v>
      </c>
      <c r="E39" s="338">
        <v>2.19</v>
      </c>
      <c r="F39" s="338">
        <v>2.21</v>
      </c>
      <c r="G39" s="338">
        <v>2.2200000000000002</v>
      </c>
      <c r="H39" s="337">
        <v>2.1800000000000002</v>
      </c>
      <c r="I39" s="340">
        <v>2.2280000000000002</v>
      </c>
      <c r="J39" s="337">
        <v>2.4527777777777775</v>
      </c>
      <c r="K39" s="337">
        <v>2.8708333333333331</v>
      </c>
      <c r="L39" s="337">
        <v>2.9</v>
      </c>
      <c r="M39" s="337">
        <v>2.7419642857142854</v>
      </c>
      <c r="N39" s="337">
        <v>2.74</v>
      </c>
      <c r="O39" s="490">
        <v>2.42</v>
      </c>
      <c r="P39" s="319"/>
      <c r="Q39" s="319"/>
      <c r="R39" s="319"/>
      <c r="S39" s="319"/>
      <c r="U39" s="319"/>
    </row>
    <row r="40" spans="1:21" ht="17.25" customHeight="1" thickBot="1">
      <c r="A40" s="341" t="s">
        <v>186</v>
      </c>
      <c r="B40" s="335" t="s">
        <v>12</v>
      </c>
      <c r="C40" s="336">
        <v>0.40599999999999997</v>
      </c>
      <c r="D40" s="337">
        <v>0.40541666666666665</v>
      </c>
      <c r="E40" s="338">
        <v>0.42</v>
      </c>
      <c r="F40" s="338">
        <v>0.43</v>
      </c>
      <c r="G40" s="338">
        <v>0.49</v>
      </c>
      <c r="H40" s="337">
        <v>0.49</v>
      </c>
      <c r="I40" s="340">
        <v>0.49399999999999994</v>
      </c>
      <c r="J40" s="337">
        <v>0.53</v>
      </c>
      <c r="K40" s="337">
        <v>0.57928571428571429</v>
      </c>
      <c r="L40" s="337">
        <v>0.62885714285714278</v>
      </c>
      <c r="M40" s="337">
        <v>0.63214285714285723</v>
      </c>
      <c r="N40" s="337">
        <v>0.68</v>
      </c>
      <c r="O40" s="490">
        <v>0.52</v>
      </c>
      <c r="P40" s="319"/>
      <c r="Q40" s="319"/>
      <c r="R40" s="319"/>
      <c r="S40" s="319"/>
      <c r="U40" s="319"/>
    </row>
    <row r="41" spans="1:21" ht="17.25" customHeight="1" thickBot="1">
      <c r="A41" s="341" t="s">
        <v>187</v>
      </c>
      <c r="B41" s="335" t="s">
        <v>101</v>
      </c>
      <c r="C41" s="336">
        <v>4</v>
      </c>
      <c r="D41" s="337" t="s">
        <v>123</v>
      </c>
      <c r="E41" s="338" t="s">
        <v>123</v>
      </c>
      <c r="F41" s="338" t="s">
        <v>123</v>
      </c>
      <c r="G41" s="338" t="s">
        <v>123</v>
      </c>
      <c r="H41" s="337" t="s">
        <v>123</v>
      </c>
      <c r="I41" s="340" t="s">
        <v>123</v>
      </c>
      <c r="J41" s="337" t="s">
        <v>123</v>
      </c>
      <c r="K41" s="337" t="s">
        <v>123</v>
      </c>
      <c r="L41" s="337" t="s">
        <v>123</v>
      </c>
      <c r="M41" s="337" t="s">
        <v>123</v>
      </c>
      <c r="N41" s="337">
        <v>6</v>
      </c>
      <c r="O41" s="490">
        <v>5</v>
      </c>
      <c r="P41" s="319"/>
      <c r="Q41" s="319"/>
      <c r="R41" s="319"/>
      <c r="S41" s="319"/>
      <c r="U41" s="319"/>
    </row>
    <row r="42" spans="1:21" ht="17.25" customHeight="1" thickBot="1">
      <c r="A42" s="341" t="s">
        <v>247</v>
      </c>
      <c r="B42" s="335" t="s">
        <v>101</v>
      </c>
      <c r="C42" s="336">
        <v>0.33454545454545453</v>
      </c>
      <c r="D42" s="343">
        <v>0.34</v>
      </c>
      <c r="E42" s="338">
        <v>0.35</v>
      </c>
      <c r="F42" s="338">
        <v>0.37</v>
      </c>
      <c r="G42" s="338">
        <v>0.38</v>
      </c>
      <c r="H42" s="337">
        <v>0.39</v>
      </c>
      <c r="I42" s="340">
        <v>0.41200000000000003</v>
      </c>
      <c r="J42" s="337">
        <v>0.38151515151515153</v>
      </c>
      <c r="K42" s="337">
        <v>0.38104166666666661</v>
      </c>
      <c r="L42" s="337">
        <v>0.39266666666666666</v>
      </c>
      <c r="M42" s="337">
        <v>0.40375</v>
      </c>
      <c r="N42" s="337">
        <v>0.41</v>
      </c>
      <c r="O42" s="490">
        <f>AVERAGE(J42,I42,H42,G42,F42,E42)</f>
        <v>0.38058585858585858</v>
      </c>
      <c r="P42" s="319"/>
      <c r="Q42" s="319"/>
      <c r="R42" s="319"/>
      <c r="S42" s="319"/>
      <c r="U42" s="319"/>
    </row>
    <row r="43" spans="1:21" ht="17.25" customHeight="1" thickBot="1">
      <c r="A43" s="341" t="s">
        <v>188</v>
      </c>
      <c r="B43" s="335" t="s">
        <v>106</v>
      </c>
      <c r="C43" s="336">
        <v>37.58</v>
      </c>
      <c r="D43" s="337">
        <v>38.049999999999997</v>
      </c>
      <c r="E43" s="338">
        <v>39.19</v>
      </c>
      <c r="F43" s="338">
        <v>40.78</v>
      </c>
      <c r="G43" s="338">
        <v>40.29</v>
      </c>
      <c r="H43" s="337">
        <v>43.21</v>
      </c>
      <c r="I43" s="340">
        <v>46.225000000000001</v>
      </c>
      <c r="J43" s="337">
        <v>43.50595238095238</v>
      </c>
      <c r="K43" s="337">
        <v>49.15</v>
      </c>
      <c r="L43" s="337">
        <v>48.5</v>
      </c>
      <c r="M43" s="337">
        <v>48.625</v>
      </c>
      <c r="N43" s="337">
        <v>47.65</v>
      </c>
      <c r="O43" s="490">
        <v>43.56</v>
      </c>
      <c r="P43" s="319"/>
      <c r="Q43" s="319"/>
      <c r="R43" s="319"/>
      <c r="S43" s="319"/>
      <c r="U43" s="319"/>
    </row>
    <row r="44" spans="1:21" ht="17.25" customHeight="1" thickBot="1">
      <c r="A44" s="341" t="s">
        <v>248</v>
      </c>
      <c r="B44" s="335" t="s">
        <v>12</v>
      </c>
      <c r="C44" s="336">
        <v>0.5965454545454546</v>
      </c>
      <c r="D44" s="343">
        <v>0.59</v>
      </c>
      <c r="E44" s="338">
        <v>0.56999999999999995</v>
      </c>
      <c r="F44" s="338">
        <v>0.56000000000000005</v>
      </c>
      <c r="G44" s="338">
        <v>0.61</v>
      </c>
      <c r="H44" s="337">
        <v>0.69</v>
      </c>
      <c r="I44" s="340">
        <v>0.68374999999999997</v>
      </c>
      <c r="J44" s="337">
        <v>0.69074074074074077</v>
      </c>
      <c r="K44" s="337">
        <v>0.68925000000000003</v>
      </c>
      <c r="L44" s="337">
        <v>0.73980000000000001</v>
      </c>
      <c r="M44" s="337">
        <v>0.75772727272727269</v>
      </c>
      <c r="N44" s="337">
        <v>0.75</v>
      </c>
      <c r="O44" s="490">
        <v>0.66</v>
      </c>
      <c r="P44" s="319"/>
      <c r="Q44" s="319"/>
      <c r="R44" s="319"/>
      <c r="S44" s="319"/>
      <c r="U44" s="319"/>
    </row>
    <row r="45" spans="1:21" ht="17.25" customHeight="1" thickBot="1">
      <c r="A45" s="341" t="s">
        <v>189</v>
      </c>
      <c r="B45" s="335" t="s">
        <v>101</v>
      </c>
      <c r="C45" s="336">
        <v>2.5333333333333332</v>
      </c>
      <c r="D45" s="343">
        <v>2.5299999999999998</v>
      </c>
      <c r="E45" s="338">
        <v>2.16</v>
      </c>
      <c r="F45" s="338">
        <v>2.13</v>
      </c>
      <c r="G45" s="338">
        <v>2.1800000000000002</v>
      </c>
      <c r="H45" s="337">
        <v>2.25</v>
      </c>
      <c r="I45" s="340">
        <v>2.17</v>
      </c>
      <c r="J45" s="337">
        <v>2.3833333333333333</v>
      </c>
      <c r="K45" s="337">
        <v>2.875</v>
      </c>
      <c r="L45" s="337">
        <v>2.5246666666666666</v>
      </c>
      <c r="M45" s="337">
        <v>2.4</v>
      </c>
      <c r="N45" s="337">
        <v>2.2999999999999998</v>
      </c>
      <c r="O45" s="490">
        <v>2.37</v>
      </c>
      <c r="P45" s="319"/>
      <c r="Q45" s="319"/>
      <c r="R45" s="319"/>
      <c r="S45" s="319"/>
      <c r="U45" s="319"/>
    </row>
    <row r="46" spans="1:21" ht="17.25" customHeight="1" thickBot="1">
      <c r="A46" s="341" t="s">
        <v>190</v>
      </c>
      <c r="B46" s="335" t="s">
        <v>101</v>
      </c>
      <c r="C46" s="336">
        <v>2.1949999999999998</v>
      </c>
      <c r="D46" s="337">
        <v>2.1625000000000001</v>
      </c>
      <c r="E46" s="338">
        <v>2</v>
      </c>
      <c r="F46" s="338">
        <v>2</v>
      </c>
      <c r="G46" s="338">
        <v>2.06</v>
      </c>
      <c r="H46" s="337">
        <v>2.25</v>
      </c>
      <c r="I46" s="340">
        <v>2.25</v>
      </c>
      <c r="J46" s="337">
        <v>2.25</v>
      </c>
      <c r="K46" s="337">
        <v>2.25</v>
      </c>
      <c r="L46" s="337">
        <v>2.65</v>
      </c>
      <c r="M46" s="337">
        <v>2.3485416666666667</v>
      </c>
      <c r="N46" s="337">
        <v>2.04</v>
      </c>
      <c r="O46" s="490">
        <v>2.2000000000000002</v>
      </c>
      <c r="P46" s="319"/>
      <c r="Q46" s="319"/>
      <c r="R46" s="319"/>
      <c r="S46" s="319"/>
      <c r="U46" s="319"/>
    </row>
    <row r="47" spans="1:21" ht="17.25" customHeight="1" thickBot="1">
      <c r="A47" s="344" t="s">
        <v>191</v>
      </c>
      <c r="B47" s="345" t="s">
        <v>47</v>
      </c>
      <c r="C47" s="346">
        <v>0.74555555555555553</v>
      </c>
      <c r="D47" s="347">
        <v>0.75</v>
      </c>
      <c r="E47" s="348">
        <v>0.75</v>
      </c>
      <c r="F47" s="348">
        <v>0.79</v>
      </c>
      <c r="G47" s="348">
        <v>0.88</v>
      </c>
      <c r="H47" s="347">
        <v>0.9</v>
      </c>
      <c r="I47" s="349">
        <v>0.82799999999999996</v>
      </c>
      <c r="J47" s="347">
        <v>0.85916666666666675</v>
      </c>
      <c r="K47" s="347">
        <v>0.81437499999999996</v>
      </c>
      <c r="L47" s="347">
        <v>0.75850000000000006</v>
      </c>
      <c r="M47" s="347">
        <v>0.76550000000000007</v>
      </c>
      <c r="N47" s="347">
        <v>0.77</v>
      </c>
      <c r="O47" s="490">
        <v>0.8</v>
      </c>
      <c r="P47" s="319"/>
      <c r="Q47" s="319"/>
      <c r="R47" s="319"/>
      <c r="S47" s="319"/>
      <c r="U47" s="319"/>
    </row>
    <row r="48" spans="1:21" ht="12.75" customHeight="1" thickTop="1">
      <c r="B48" s="58"/>
      <c r="C48" s="133"/>
      <c r="N48" s="350"/>
      <c r="O48" s="350"/>
      <c r="P48" s="350"/>
      <c r="Q48" s="350"/>
      <c r="R48" s="350"/>
      <c r="S48" s="350"/>
      <c r="U48" s="350"/>
    </row>
    <row r="49" spans="5:21" ht="12.75" customHeight="1">
      <c r="E49" s="58"/>
      <c r="N49" s="324"/>
      <c r="O49" s="324"/>
      <c r="P49" s="324"/>
      <c r="Q49" s="324"/>
      <c r="R49" s="324"/>
      <c r="S49" s="324"/>
      <c r="U49" s="324"/>
    </row>
    <row r="50" spans="5:21" ht="12.75" customHeight="1">
      <c r="N50" s="484"/>
      <c r="O50" s="484"/>
      <c r="P50" s="484"/>
    </row>
    <row r="51" spans="5:21" ht="12.75" customHeight="1">
      <c r="N51" s="484"/>
      <c r="O51" s="484"/>
      <c r="P51" s="484"/>
    </row>
    <row r="52" spans="5:21" ht="12.75" customHeight="1">
      <c r="N52" s="484"/>
      <c r="O52" s="484"/>
      <c r="P52" s="484"/>
    </row>
    <row r="53" spans="5:21" ht="12.75" customHeight="1">
      <c r="N53" s="484"/>
      <c r="O53" s="484"/>
      <c r="P53" s="484"/>
    </row>
    <row r="54" spans="5:21" ht="12.75" customHeight="1">
      <c r="N54" s="484"/>
      <c r="O54" s="484"/>
      <c r="P54" s="484"/>
    </row>
    <row r="55" spans="5:21" ht="12.75" customHeight="1">
      <c r="N55" s="484"/>
      <c r="O55" s="484"/>
      <c r="P55" s="484"/>
    </row>
    <row r="56" spans="5:21" ht="12.75" customHeight="1">
      <c r="N56" s="484"/>
      <c r="O56" s="484"/>
      <c r="P56" s="484"/>
    </row>
    <row r="57" spans="5:21" ht="12.75" customHeight="1">
      <c r="N57" s="484"/>
      <c r="O57" s="484"/>
      <c r="P57" s="484"/>
    </row>
    <row r="58" spans="5:21" ht="12.75" customHeight="1">
      <c r="N58" s="484"/>
      <c r="O58" s="484"/>
      <c r="P58" s="484"/>
    </row>
    <row r="59" spans="5:21" ht="12.75" customHeight="1">
      <c r="N59" s="484"/>
      <c r="O59" s="484"/>
      <c r="P59" s="484"/>
    </row>
    <row r="60" spans="5:21" ht="12.75" customHeight="1">
      <c r="N60" s="484"/>
      <c r="O60" s="484"/>
      <c r="P60" s="484"/>
    </row>
    <row r="61" spans="5:21" ht="12.75" customHeight="1">
      <c r="N61" s="484"/>
      <c r="O61" s="484"/>
      <c r="P61" s="484"/>
    </row>
    <row r="62" spans="5:21" ht="12.75" customHeight="1">
      <c r="N62" s="484"/>
      <c r="O62" s="484"/>
      <c r="P62" s="484"/>
    </row>
    <row r="63" spans="5:21" ht="12.75" customHeight="1">
      <c r="N63" s="484"/>
      <c r="O63" s="484"/>
      <c r="P63" s="484"/>
    </row>
    <row r="64" spans="5:21" ht="12.75" customHeight="1">
      <c r="N64" s="484"/>
      <c r="O64" s="484"/>
      <c r="P64" s="484"/>
    </row>
    <row r="65" spans="14:16" ht="12.75" customHeight="1">
      <c r="N65" s="484"/>
      <c r="O65" s="484"/>
      <c r="P65" s="484"/>
    </row>
    <row r="66" spans="14:16" ht="12.75" customHeight="1">
      <c r="N66" s="484"/>
      <c r="O66" s="484"/>
      <c r="P66" s="484"/>
    </row>
    <row r="67" spans="14:16" ht="12.75" customHeight="1">
      <c r="N67" s="484"/>
      <c r="O67" s="484"/>
      <c r="P67" s="484"/>
    </row>
    <row r="68" spans="14:16" ht="12.75" customHeight="1">
      <c r="N68" s="484"/>
      <c r="O68" s="484"/>
      <c r="P68" s="484"/>
    </row>
    <row r="69" spans="14:16" ht="12.75" customHeight="1">
      <c r="N69" s="484"/>
      <c r="O69" s="484"/>
      <c r="P69" s="484"/>
    </row>
    <row r="70" spans="14:16" ht="12.75" customHeight="1">
      <c r="N70" s="484"/>
      <c r="O70" s="484"/>
      <c r="P70" s="484"/>
    </row>
    <row r="71" spans="14:16" ht="12.75" customHeight="1"/>
    <row r="72" spans="14:16" ht="12.75" customHeight="1"/>
    <row r="73" spans="14:16" ht="12.75" customHeight="1"/>
    <row r="74" spans="14:16" ht="12.75" customHeight="1"/>
    <row r="75" spans="14:16" ht="12.75" customHeight="1"/>
    <row r="76" spans="14:16" ht="12.75" customHeight="1"/>
    <row r="77" spans="14:16" ht="12.75" customHeight="1"/>
    <row r="78" spans="14:16" ht="12.75" customHeight="1"/>
    <row r="79" spans="14:16" ht="12.75" customHeight="1"/>
    <row r="80" spans="14:16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1:C1"/>
  </mergeCells>
  <printOptions horizontalCentered="1"/>
  <pageMargins left="0.67" right="0.39370078740157483" top="0.43" bottom="0.39370078740157483" header="0" footer="0"/>
  <pageSetup paperSize="9" scale="5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>
      <selection activeCell="O8" sqref="O8:O52"/>
    </sheetView>
  </sheetViews>
  <sheetFormatPr defaultColWidth="14.42578125" defaultRowHeight="15" customHeight="1"/>
  <cols>
    <col min="1" max="1" width="28.42578125" style="60" customWidth="1"/>
    <col min="2" max="3" width="11.7109375" style="60" customWidth="1"/>
    <col min="4" max="4" width="10.7109375" style="60" customWidth="1"/>
    <col min="5" max="5" width="11" style="60" customWidth="1"/>
    <col min="6" max="6" width="10.28515625" style="60" customWidth="1"/>
    <col min="7" max="7" width="10.7109375" style="60" customWidth="1"/>
    <col min="8" max="8" width="9.140625" style="60" customWidth="1"/>
    <col min="9" max="9" width="10.5703125" style="60" customWidth="1"/>
    <col min="10" max="10" width="10.42578125" style="60" customWidth="1"/>
    <col min="11" max="11" width="10.5703125" style="60" customWidth="1"/>
    <col min="12" max="12" width="10.140625" style="60" customWidth="1"/>
    <col min="13" max="13" width="9.85546875" style="60" customWidth="1"/>
    <col min="14" max="14" width="10.140625" style="60" customWidth="1"/>
    <col min="15" max="15" width="10.7109375" style="60" customWidth="1"/>
    <col min="16" max="16" width="0.140625" style="60" customWidth="1"/>
    <col min="17" max="21" width="8.28515625" style="60" customWidth="1"/>
    <col min="22" max="26" width="9" style="60" customWidth="1"/>
    <col min="27" max="16384" width="14.42578125" style="60"/>
  </cols>
  <sheetData>
    <row r="1" spans="1:21" ht="12.75" customHeight="1">
      <c r="A1" s="351"/>
      <c r="B1" s="352"/>
      <c r="C1" s="353"/>
    </row>
    <row r="2" spans="1:21" ht="12.75" customHeight="1">
      <c r="A2" s="354"/>
      <c r="B2" s="130"/>
      <c r="C2" s="130"/>
    </row>
    <row r="3" spans="1:21" ht="12.75" customHeight="1">
      <c r="A3" s="351"/>
      <c r="B3" s="130"/>
      <c r="C3" s="130"/>
    </row>
    <row r="4" spans="1:21" ht="12.75" customHeight="1">
      <c r="A4" s="130"/>
      <c r="B4" s="130"/>
      <c r="C4" s="130" t="s">
        <v>241</v>
      </c>
    </row>
    <row r="5" spans="1:21" ht="12.75" customHeight="1">
      <c r="A5" s="130"/>
      <c r="B5" s="130"/>
      <c r="C5" s="130"/>
    </row>
    <row r="6" spans="1:21" ht="24.75" customHeight="1">
      <c r="A6" s="508" t="s">
        <v>242</v>
      </c>
      <c r="B6" s="503"/>
      <c r="C6" s="503"/>
    </row>
    <row r="7" spans="1:21" ht="12.75" customHeight="1">
      <c r="A7" s="317"/>
      <c r="B7" s="317"/>
      <c r="C7" s="130"/>
    </row>
    <row r="8" spans="1:21" ht="20.25" customHeight="1">
      <c r="A8" s="355" t="s">
        <v>127</v>
      </c>
      <c r="B8" s="356" t="s">
        <v>12</v>
      </c>
      <c r="C8" s="357" t="s">
        <v>128</v>
      </c>
      <c r="D8" s="358" t="s">
        <v>129</v>
      </c>
      <c r="E8" s="359" t="s">
        <v>130</v>
      </c>
      <c r="F8" s="359" t="s">
        <v>131</v>
      </c>
      <c r="G8" s="359" t="s">
        <v>132</v>
      </c>
      <c r="H8" s="360" t="s">
        <v>133</v>
      </c>
      <c r="I8" s="361" t="s">
        <v>134</v>
      </c>
      <c r="J8" s="361" t="s">
        <v>135</v>
      </c>
      <c r="K8" s="361" t="s">
        <v>136</v>
      </c>
      <c r="L8" s="361" t="s">
        <v>137</v>
      </c>
      <c r="M8" s="361" t="s">
        <v>138</v>
      </c>
      <c r="N8" s="361" t="s">
        <v>139</v>
      </c>
      <c r="O8" s="489" t="s">
        <v>27</v>
      </c>
      <c r="P8" s="318"/>
      <c r="Q8" s="318"/>
      <c r="R8" s="318"/>
      <c r="S8" s="318"/>
      <c r="U8" s="318"/>
    </row>
    <row r="9" spans="1:21" ht="17.25" customHeight="1">
      <c r="A9" s="334" t="s">
        <v>231</v>
      </c>
      <c r="B9" s="335" t="s">
        <v>34</v>
      </c>
      <c r="C9" s="325" t="s">
        <v>123</v>
      </c>
      <c r="D9" s="337" t="s">
        <v>123</v>
      </c>
      <c r="E9" s="338" t="s">
        <v>123</v>
      </c>
      <c r="F9" s="338">
        <v>29.037500000000001</v>
      </c>
      <c r="G9" s="338">
        <v>33.285714285714285</v>
      </c>
      <c r="H9" s="339">
        <v>35.578571428571429</v>
      </c>
      <c r="I9" s="340">
        <v>43.75</v>
      </c>
      <c r="J9" s="339">
        <v>42.743589743589745</v>
      </c>
      <c r="K9" s="339">
        <v>43.764102564102565</v>
      </c>
      <c r="L9" s="339">
        <v>44.195512820512818</v>
      </c>
      <c r="M9" s="339">
        <v>44.221590909090907</v>
      </c>
      <c r="N9" s="339">
        <v>42.939393939393938</v>
      </c>
      <c r="O9" s="490">
        <f t="shared" ref="O9:O45" si="0">AVERAGE(L9,K9,J9,I9,H9,G9,F9,E9,D9,C9)</f>
        <v>38.907855834641552</v>
      </c>
      <c r="P9" s="319"/>
      <c r="Q9" s="319"/>
      <c r="R9" s="319"/>
      <c r="S9" s="319"/>
      <c r="U9" s="319"/>
    </row>
    <row r="10" spans="1:21" ht="17.25" customHeight="1">
      <c r="A10" s="334" t="s">
        <v>144</v>
      </c>
      <c r="B10" s="335" t="s">
        <v>101</v>
      </c>
      <c r="C10" s="336">
        <v>0.6427609890109891</v>
      </c>
      <c r="D10" s="337">
        <v>0.67554945054945059</v>
      </c>
      <c r="E10" s="338">
        <v>0.6347802197802197</v>
      </c>
      <c r="F10" s="338">
        <v>0.5985795454545455</v>
      </c>
      <c r="G10" s="338">
        <v>0.61201923076923082</v>
      </c>
      <c r="H10" s="337">
        <v>0.61653846153846159</v>
      </c>
      <c r="I10" s="340">
        <v>0.6332692307692307</v>
      </c>
      <c r="J10" s="337">
        <v>0.65423076923076928</v>
      </c>
      <c r="K10" s="337">
        <v>0.6526153846153846</v>
      </c>
      <c r="L10" s="337">
        <v>0.67249999999999999</v>
      </c>
      <c r="M10" s="337">
        <v>0.68615384615384611</v>
      </c>
      <c r="N10" s="337">
        <v>0.72340659340659341</v>
      </c>
      <c r="O10" s="490">
        <f t="shared" si="0"/>
        <v>0.63928432817182812</v>
      </c>
      <c r="P10" s="319"/>
      <c r="Q10" s="319"/>
      <c r="R10" s="319"/>
      <c r="S10" s="319"/>
      <c r="U10" s="319"/>
    </row>
    <row r="11" spans="1:21" ht="17.25" customHeight="1">
      <c r="A11" s="334" t="s">
        <v>145</v>
      </c>
      <c r="B11" s="335" t="s">
        <v>101</v>
      </c>
      <c r="C11" s="336">
        <v>0.76288461538461538</v>
      </c>
      <c r="D11" s="337">
        <v>0.80659340659340661</v>
      </c>
      <c r="E11" s="338">
        <v>0.67507692307692302</v>
      </c>
      <c r="F11" s="338">
        <v>0.61518939393939387</v>
      </c>
      <c r="G11" s="338">
        <v>0.6211363636363636</v>
      </c>
      <c r="H11" s="337">
        <v>0.62818181818181817</v>
      </c>
      <c r="I11" s="340">
        <v>0.65113636363636362</v>
      </c>
      <c r="J11" s="337">
        <v>0.65204545454545459</v>
      </c>
      <c r="K11" s="337">
        <v>0.64818181818181819</v>
      </c>
      <c r="L11" s="337">
        <v>0.65935314685314683</v>
      </c>
      <c r="M11" s="337">
        <v>0.67826923076923085</v>
      </c>
      <c r="N11" s="337">
        <v>0.71974358974358976</v>
      </c>
      <c r="O11" s="490">
        <f t="shared" si="0"/>
        <v>0.67197793040293041</v>
      </c>
      <c r="P11" s="319"/>
      <c r="Q11" s="319"/>
      <c r="R11" s="319"/>
      <c r="S11" s="319"/>
      <c r="U11" s="319"/>
    </row>
    <row r="12" spans="1:21" ht="17.25" customHeight="1">
      <c r="A12" s="341" t="s">
        <v>146</v>
      </c>
      <c r="B12" s="335" t="s">
        <v>101</v>
      </c>
      <c r="C12" s="336">
        <v>0.57999999999999996</v>
      </c>
      <c r="D12" s="337">
        <v>0.64854166666666679</v>
      </c>
      <c r="E12" s="338">
        <v>0.63724242424242417</v>
      </c>
      <c r="F12" s="338">
        <v>0.59150000000000003</v>
      </c>
      <c r="G12" s="338">
        <v>0.57499999999999996</v>
      </c>
      <c r="H12" s="337">
        <v>0.58200000000000007</v>
      </c>
      <c r="I12" s="340">
        <v>0.62</v>
      </c>
      <c r="J12" s="337">
        <v>0.64875000000000005</v>
      </c>
      <c r="K12" s="337">
        <v>0.64419999999999988</v>
      </c>
      <c r="L12" s="337">
        <v>0.62481060606060612</v>
      </c>
      <c r="M12" s="337">
        <v>0.63479166666666664</v>
      </c>
      <c r="N12" s="337">
        <v>0.68722222222222218</v>
      </c>
      <c r="O12" s="490">
        <f t="shared" si="0"/>
        <v>0.61520446969696974</v>
      </c>
      <c r="P12" s="319"/>
      <c r="Q12" s="319"/>
      <c r="R12" s="319"/>
      <c r="S12" s="319"/>
      <c r="U12" s="319"/>
    </row>
    <row r="13" spans="1:21" ht="17.25" customHeight="1">
      <c r="A13" s="341" t="s">
        <v>232</v>
      </c>
      <c r="B13" s="335" t="s">
        <v>101</v>
      </c>
      <c r="C13" s="336">
        <v>0.59902777777777771</v>
      </c>
      <c r="D13" s="337">
        <v>0.65534090909090914</v>
      </c>
      <c r="E13" s="338">
        <v>0.64818181818181819</v>
      </c>
      <c r="F13" s="338">
        <v>0.58472222222222237</v>
      </c>
      <c r="G13" s="338">
        <v>0.59895833333333348</v>
      </c>
      <c r="H13" s="337">
        <v>0.60694444444444451</v>
      </c>
      <c r="I13" s="340">
        <v>0.64027777777777772</v>
      </c>
      <c r="J13" s="337">
        <v>0.65583333333333338</v>
      </c>
      <c r="K13" s="337">
        <v>0.64911111111111097</v>
      </c>
      <c r="L13" s="337">
        <v>0.6603472222222222</v>
      </c>
      <c r="M13" s="337">
        <v>0.66874999999999996</v>
      </c>
      <c r="N13" s="337">
        <v>0.6875</v>
      </c>
      <c r="O13" s="490">
        <f t="shared" si="0"/>
        <v>0.62987449494949499</v>
      </c>
      <c r="P13" s="319"/>
      <c r="Q13" s="319"/>
      <c r="R13" s="319"/>
      <c r="S13" s="319"/>
      <c r="U13" s="319"/>
    </row>
    <row r="14" spans="1:21" ht="17.25" customHeight="1">
      <c r="A14" s="341" t="s">
        <v>147</v>
      </c>
      <c r="B14" s="335" t="s">
        <v>101</v>
      </c>
      <c r="C14" s="336">
        <v>1.7</v>
      </c>
      <c r="D14" s="337">
        <v>1.7</v>
      </c>
      <c r="E14" s="338">
        <v>1.6483333333333334</v>
      </c>
      <c r="F14" s="338">
        <v>1.7250000000000001</v>
      </c>
      <c r="G14" s="338">
        <v>1.75</v>
      </c>
      <c r="H14" s="337">
        <v>1.75</v>
      </c>
      <c r="I14" s="340">
        <v>1.8125</v>
      </c>
      <c r="J14" s="337">
        <v>2</v>
      </c>
      <c r="K14" s="337">
        <v>2</v>
      </c>
      <c r="L14" s="337">
        <v>2</v>
      </c>
      <c r="M14" s="337">
        <v>2</v>
      </c>
      <c r="N14" s="337">
        <v>2</v>
      </c>
      <c r="O14" s="490">
        <f t="shared" si="0"/>
        <v>1.8085833333333334</v>
      </c>
      <c r="P14" s="319"/>
      <c r="Q14" s="319"/>
      <c r="R14" s="319"/>
      <c r="S14" s="319"/>
      <c r="U14" s="319"/>
    </row>
    <row r="15" spans="1:21" ht="17.25" customHeight="1">
      <c r="A15" s="341" t="s">
        <v>233</v>
      </c>
      <c r="B15" s="335" t="s">
        <v>34</v>
      </c>
      <c r="C15" s="336">
        <v>177.70833333333331</v>
      </c>
      <c r="D15" s="337">
        <v>178.75</v>
      </c>
      <c r="E15" s="338">
        <v>182.27272727272728</v>
      </c>
      <c r="F15" s="338">
        <v>177.24810606060606</v>
      </c>
      <c r="G15" s="338">
        <v>173.625</v>
      </c>
      <c r="H15" s="337">
        <v>174.46666666666667</v>
      </c>
      <c r="I15" s="340">
        <v>176.02083333333334</v>
      </c>
      <c r="J15" s="337">
        <v>177.625</v>
      </c>
      <c r="K15" s="337">
        <v>181.2</v>
      </c>
      <c r="L15" s="337">
        <v>183.75</v>
      </c>
      <c r="M15" s="337">
        <v>182.5625</v>
      </c>
      <c r="N15" s="337">
        <v>182.90909090909091</v>
      </c>
      <c r="O15" s="490">
        <f t="shared" si="0"/>
        <v>178.26666666666665</v>
      </c>
      <c r="P15" s="319"/>
      <c r="Q15" s="319"/>
      <c r="R15" s="319"/>
      <c r="S15" s="319"/>
      <c r="U15" s="319"/>
    </row>
    <row r="16" spans="1:21" ht="17.25" customHeight="1">
      <c r="A16" s="334" t="s">
        <v>152</v>
      </c>
      <c r="B16" s="335" t="s">
        <v>41</v>
      </c>
      <c r="C16" s="336">
        <v>70.196428571428569</v>
      </c>
      <c r="D16" s="337">
        <v>64.714285714285722</v>
      </c>
      <c r="E16" s="338">
        <v>66.102857142857133</v>
      </c>
      <c r="F16" s="338">
        <v>65.482142857142861</v>
      </c>
      <c r="G16" s="338">
        <v>66.173076923076934</v>
      </c>
      <c r="H16" s="337">
        <v>67.021794871794867</v>
      </c>
      <c r="I16" s="340">
        <v>74.849999999999994</v>
      </c>
      <c r="J16" s="337">
        <v>72.956818181818193</v>
      </c>
      <c r="K16" s="337">
        <v>69.714102564102561</v>
      </c>
      <c r="L16" s="337">
        <v>65.781593406593416</v>
      </c>
      <c r="M16" s="337">
        <v>65.125</v>
      </c>
      <c r="N16" s="337">
        <v>65.452380952380949</v>
      </c>
      <c r="O16" s="490">
        <f t="shared" si="0"/>
        <v>68.299310023310028</v>
      </c>
      <c r="P16" s="319"/>
      <c r="Q16" s="319"/>
      <c r="R16" s="319"/>
      <c r="S16" s="319"/>
      <c r="U16" s="319"/>
    </row>
    <row r="17" spans="1:21" ht="17.25" customHeight="1">
      <c r="A17" s="341" t="s">
        <v>154</v>
      </c>
      <c r="B17" s="335" t="s">
        <v>34</v>
      </c>
      <c r="C17" s="336">
        <v>41.666666666666664</v>
      </c>
      <c r="D17" s="337" t="s">
        <v>123</v>
      </c>
      <c r="E17" s="338" t="s">
        <v>123</v>
      </c>
      <c r="F17" s="338" t="s">
        <v>123</v>
      </c>
      <c r="G17" s="338">
        <v>77.03125</v>
      </c>
      <c r="H17" s="337">
        <v>82.910714285714292</v>
      </c>
      <c r="I17" s="342">
        <v>123.75</v>
      </c>
      <c r="J17" s="337">
        <v>119.0625</v>
      </c>
      <c r="K17" s="337">
        <v>117.375</v>
      </c>
      <c r="L17" s="337">
        <v>124.75560897435898</v>
      </c>
      <c r="M17" s="337">
        <v>119.19318181818181</v>
      </c>
      <c r="N17" s="337">
        <v>111.83333333333333</v>
      </c>
      <c r="O17" s="490">
        <f t="shared" si="0"/>
        <v>98.078819989534281</v>
      </c>
      <c r="P17" s="248"/>
      <c r="Q17" s="248"/>
      <c r="R17" s="248"/>
      <c r="S17" s="248"/>
      <c r="U17" s="248"/>
    </row>
    <row r="18" spans="1:21" ht="17.25" customHeight="1">
      <c r="A18" s="341" t="s">
        <v>157</v>
      </c>
      <c r="B18" s="335" t="s">
        <v>101</v>
      </c>
      <c r="C18" s="336">
        <v>0.40066666666666667</v>
      </c>
      <c r="D18" s="337">
        <v>0.4</v>
      </c>
      <c r="E18" s="338">
        <v>0.41693333333333343</v>
      </c>
      <c r="F18" s="338">
        <v>0.41203571428571434</v>
      </c>
      <c r="G18" s="338">
        <v>0.41988541666666668</v>
      </c>
      <c r="H18" s="337">
        <v>0.42190833333333339</v>
      </c>
      <c r="I18" s="340">
        <v>0.43</v>
      </c>
      <c r="J18" s="337">
        <v>0.44156250000000002</v>
      </c>
      <c r="K18" s="337">
        <v>0.46262499999999995</v>
      </c>
      <c r="L18" s="337">
        <v>1.1989657738095238</v>
      </c>
      <c r="M18" s="337">
        <v>0.45250000000000001</v>
      </c>
      <c r="N18" s="337">
        <v>0.46555555555555556</v>
      </c>
      <c r="O18" s="490">
        <f t="shared" si="0"/>
        <v>0.5004582738095239</v>
      </c>
      <c r="P18" s="319"/>
      <c r="Q18" s="319"/>
      <c r="R18" s="319"/>
      <c r="S18" s="319"/>
      <c r="U18" s="319"/>
    </row>
    <row r="19" spans="1:21" ht="17.25" customHeight="1">
      <c r="A19" s="341" t="s">
        <v>159</v>
      </c>
      <c r="B19" s="335" t="s">
        <v>34</v>
      </c>
      <c r="C19" s="336" t="s">
        <v>123</v>
      </c>
      <c r="D19" s="337" t="s">
        <v>123</v>
      </c>
      <c r="E19" s="338" t="s">
        <v>123</v>
      </c>
      <c r="F19" s="338">
        <v>22.416666666666668</v>
      </c>
      <c r="G19" s="338">
        <v>22.094017094017094</v>
      </c>
      <c r="H19" s="337">
        <v>22.105982905982906</v>
      </c>
      <c r="I19" s="340">
        <v>21.645833333333332</v>
      </c>
      <c r="J19" s="337">
        <v>21.245192307692307</v>
      </c>
      <c r="K19" s="337">
        <v>21.271794871794874</v>
      </c>
      <c r="L19" s="337">
        <v>20.891025641025642</v>
      </c>
      <c r="M19" s="337">
        <v>20.43181818181818</v>
      </c>
      <c r="N19" s="337">
        <v>19.121212121212121</v>
      </c>
      <c r="O19" s="490">
        <f t="shared" si="0"/>
        <v>21.667216117216118</v>
      </c>
      <c r="P19" s="319"/>
      <c r="Q19" s="319"/>
      <c r="R19" s="319"/>
      <c r="S19" s="319"/>
      <c r="U19" s="319"/>
    </row>
    <row r="20" spans="1:21" ht="17.25" customHeight="1">
      <c r="A20" s="341" t="s">
        <v>160</v>
      </c>
      <c r="B20" s="335" t="s">
        <v>34</v>
      </c>
      <c r="C20" s="336">
        <v>34.25</v>
      </c>
      <c r="D20" s="337">
        <v>34.5</v>
      </c>
      <c r="E20" s="338">
        <v>36</v>
      </c>
      <c r="F20" s="338">
        <v>37</v>
      </c>
      <c r="G20" s="338">
        <v>37.75</v>
      </c>
      <c r="H20" s="337">
        <v>39.200000000000003</v>
      </c>
      <c r="I20" s="340">
        <v>43</v>
      </c>
      <c r="J20" s="337">
        <v>39</v>
      </c>
      <c r="K20" s="337">
        <v>38.1</v>
      </c>
      <c r="L20" s="337">
        <v>36.5</v>
      </c>
      <c r="M20" s="337">
        <v>36.5</v>
      </c>
      <c r="N20" s="337">
        <v>36.5</v>
      </c>
      <c r="O20" s="490">
        <f t="shared" si="0"/>
        <v>37.53</v>
      </c>
      <c r="P20" s="319"/>
      <c r="Q20" s="319"/>
      <c r="R20" s="319"/>
      <c r="S20" s="319"/>
      <c r="U20" s="319"/>
    </row>
    <row r="21" spans="1:21" ht="17.25" customHeight="1">
      <c r="A21" s="341" t="s">
        <v>161</v>
      </c>
      <c r="B21" s="335" t="s">
        <v>47</v>
      </c>
      <c r="C21" s="336">
        <v>320.91666666666669</v>
      </c>
      <c r="D21" s="337">
        <v>321.66666666666663</v>
      </c>
      <c r="E21" s="338">
        <v>332.6</v>
      </c>
      <c r="F21" s="338">
        <v>355.20238095238096</v>
      </c>
      <c r="G21" s="338">
        <v>376</v>
      </c>
      <c r="H21" s="337">
        <v>386.53333333333336</v>
      </c>
      <c r="I21" s="340">
        <v>448.75</v>
      </c>
      <c r="J21" s="337">
        <v>458.92857142857139</v>
      </c>
      <c r="K21" s="337">
        <v>465</v>
      </c>
      <c r="L21" s="337">
        <v>463.14285714285711</v>
      </c>
      <c r="M21" s="337">
        <v>467.16666666666669</v>
      </c>
      <c r="N21" s="337">
        <v>458.22222222222217</v>
      </c>
      <c r="O21" s="490">
        <f t="shared" si="0"/>
        <v>392.87404761904759</v>
      </c>
      <c r="P21" s="319"/>
      <c r="Q21" s="319"/>
      <c r="R21" s="319"/>
      <c r="S21" s="319"/>
      <c r="U21" s="319"/>
    </row>
    <row r="22" spans="1:21" ht="17.25" customHeight="1">
      <c r="A22" s="341" t="s">
        <v>234</v>
      </c>
      <c r="B22" s="335" t="s">
        <v>47</v>
      </c>
      <c r="C22" s="336">
        <v>254.06666666666666</v>
      </c>
      <c r="D22" s="337">
        <v>254.91666666666669</v>
      </c>
      <c r="E22" s="338">
        <v>268.5333333333333</v>
      </c>
      <c r="F22" s="338">
        <v>273.75</v>
      </c>
      <c r="G22" s="338">
        <v>291.33333333333331</v>
      </c>
      <c r="H22" s="337">
        <v>302</v>
      </c>
      <c r="I22" s="340">
        <v>356.78571428571433</v>
      </c>
      <c r="J22" s="337">
        <v>358.92857142857144</v>
      </c>
      <c r="K22" s="337">
        <v>359.57142857142856</v>
      </c>
      <c r="L22" s="337">
        <v>357.92857142857144</v>
      </c>
      <c r="M22" s="337">
        <v>360.16666666666669</v>
      </c>
      <c r="N22" s="337">
        <v>347.11111111111114</v>
      </c>
      <c r="O22" s="490">
        <f t="shared" si="0"/>
        <v>307.78142857142859</v>
      </c>
      <c r="P22" s="319"/>
      <c r="Q22" s="319"/>
      <c r="R22" s="319"/>
      <c r="S22" s="319"/>
      <c r="U22" s="319"/>
    </row>
    <row r="23" spans="1:21" ht="17.25" customHeight="1">
      <c r="A23" s="341" t="s">
        <v>163</v>
      </c>
      <c r="B23" s="335" t="s">
        <v>106</v>
      </c>
      <c r="C23" s="336">
        <v>54.302380952380943</v>
      </c>
      <c r="D23" s="337">
        <v>55.036538461538463</v>
      </c>
      <c r="E23" s="338">
        <v>58.047252747252742</v>
      </c>
      <c r="F23" s="338">
        <v>62.461538461538467</v>
      </c>
      <c r="G23" s="338">
        <v>65.875</v>
      </c>
      <c r="H23" s="337">
        <v>67.8</v>
      </c>
      <c r="I23" s="340">
        <v>75.980769230769226</v>
      </c>
      <c r="J23" s="337">
        <v>74.935439560439562</v>
      </c>
      <c r="K23" s="337">
        <v>74.7</v>
      </c>
      <c r="L23" s="337">
        <v>75.839285714285708</v>
      </c>
      <c r="M23" s="337">
        <v>74.821428571428584</v>
      </c>
      <c r="N23" s="337">
        <v>71.557142857142864</v>
      </c>
      <c r="O23" s="490">
        <f t="shared" si="0"/>
        <v>66.497820512820525</v>
      </c>
      <c r="P23" s="319"/>
      <c r="Q23" s="319"/>
      <c r="R23" s="319"/>
      <c r="S23" s="319"/>
      <c r="U23" s="319"/>
    </row>
    <row r="24" spans="1:21" ht="17.25" customHeight="1">
      <c r="A24" s="334" t="s">
        <v>164</v>
      </c>
      <c r="B24" s="335" t="s">
        <v>106</v>
      </c>
      <c r="C24" s="336">
        <v>56.178571428571431</v>
      </c>
      <c r="D24" s="337">
        <v>58.112637362637358</v>
      </c>
      <c r="E24" s="338">
        <v>60.374285714285712</v>
      </c>
      <c r="F24" s="338">
        <v>64.428571428571431</v>
      </c>
      <c r="G24" s="338">
        <v>67.803571428571431</v>
      </c>
      <c r="H24" s="337">
        <v>69.842857142857127</v>
      </c>
      <c r="I24" s="340">
        <v>77.821428571428569</v>
      </c>
      <c r="J24" s="337">
        <v>76.892857142857139</v>
      </c>
      <c r="K24" s="337">
        <v>76.971428571428561</v>
      </c>
      <c r="L24" s="337">
        <v>79.178571428571431</v>
      </c>
      <c r="M24" s="337">
        <v>78.375</v>
      </c>
      <c r="N24" s="337">
        <v>74.319047619047623</v>
      </c>
      <c r="O24" s="490">
        <f t="shared" si="0"/>
        <v>68.760478021978017</v>
      </c>
      <c r="P24" s="319"/>
      <c r="Q24" s="319"/>
      <c r="R24" s="319"/>
      <c r="S24" s="319"/>
      <c r="U24" s="319"/>
    </row>
    <row r="25" spans="1:21" ht="17.25" customHeight="1">
      <c r="A25" s="334" t="s">
        <v>166</v>
      </c>
      <c r="B25" s="335" t="s">
        <v>47</v>
      </c>
      <c r="C25" s="336">
        <v>459.98809523809524</v>
      </c>
      <c r="D25" s="337">
        <v>464</v>
      </c>
      <c r="E25" s="338">
        <v>485.4</v>
      </c>
      <c r="F25" s="338">
        <v>512.85714285714289</v>
      </c>
      <c r="G25" s="338">
        <v>540</v>
      </c>
      <c r="H25" s="337">
        <v>548</v>
      </c>
      <c r="I25" s="340">
        <v>622.85714285714289</v>
      </c>
      <c r="J25" s="337">
        <v>617.39285714285711</v>
      </c>
      <c r="K25" s="337">
        <v>612.87912087912093</v>
      </c>
      <c r="L25" s="337">
        <v>615.65476190476193</v>
      </c>
      <c r="M25" s="337">
        <v>623.16666666666663</v>
      </c>
      <c r="N25" s="337">
        <v>621.11111111111097</v>
      </c>
      <c r="O25" s="490">
        <f t="shared" si="0"/>
        <v>547.902912087912</v>
      </c>
      <c r="P25" s="319"/>
      <c r="Q25" s="319"/>
      <c r="R25" s="319"/>
      <c r="S25" s="319"/>
      <c r="U25" s="319"/>
    </row>
    <row r="26" spans="1:21" ht="17.25" customHeight="1">
      <c r="A26" s="334" t="s">
        <v>235</v>
      </c>
      <c r="B26" s="335" t="s">
        <v>47</v>
      </c>
      <c r="C26" s="336">
        <v>698.5</v>
      </c>
      <c r="D26" s="337">
        <v>713.21428571428578</v>
      </c>
      <c r="E26" s="338">
        <v>718.8</v>
      </c>
      <c r="F26" s="338">
        <v>743.16666666666663</v>
      </c>
      <c r="G26" s="338">
        <v>752.5</v>
      </c>
      <c r="H26" s="337">
        <v>767.73333333333335</v>
      </c>
      <c r="I26" s="340">
        <v>883.66666666666674</v>
      </c>
      <c r="J26" s="337">
        <v>892.83333333333337</v>
      </c>
      <c r="K26" s="337">
        <v>882</v>
      </c>
      <c r="L26" s="337">
        <v>895.33333333333337</v>
      </c>
      <c r="M26" s="337">
        <v>897.83333333333326</v>
      </c>
      <c r="N26" s="337">
        <v>875.33333333333337</v>
      </c>
      <c r="O26" s="490">
        <f t="shared" si="0"/>
        <v>794.77476190476204</v>
      </c>
      <c r="P26" s="319"/>
      <c r="Q26" s="319"/>
      <c r="R26" s="319"/>
      <c r="S26" s="319"/>
      <c r="U26" s="319"/>
    </row>
    <row r="27" spans="1:21" ht="17.25" customHeight="1">
      <c r="A27" s="334" t="s">
        <v>169</v>
      </c>
      <c r="B27" s="335" t="s">
        <v>47</v>
      </c>
      <c r="C27" s="336">
        <v>1069.75</v>
      </c>
      <c r="D27" s="337">
        <v>1091.8333333333333</v>
      </c>
      <c r="E27" s="338">
        <v>1104</v>
      </c>
      <c r="F27" s="338">
        <v>1124.1666666666667</v>
      </c>
      <c r="G27" s="338">
        <v>1149.1666666666667</v>
      </c>
      <c r="H27" s="337">
        <v>1171.3333333333335</v>
      </c>
      <c r="I27" s="340">
        <v>1324.1666666666665</v>
      </c>
      <c r="J27" s="337">
        <v>1317.5</v>
      </c>
      <c r="K27" s="337">
        <v>1298.53</v>
      </c>
      <c r="L27" s="337">
        <v>1309.1666666666667</v>
      </c>
      <c r="M27" s="337">
        <v>1325.8333333333333</v>
      </c>
      <c r="N27" s="337">
        <v>1327.7777777777781</v>
      </c>
      <c r="O27" s="490">
        <f t="shared" si="0"/>
        <v>1195.9613333333334</v>
      </c>
      <c r="P27" s="319"/>
      <c r="Q27" s="319"/>
      <c r="R27" s="319"/>
      <c r="S27" s="319"/>
      <c r="U27" s="319"/>
    </row>
    <row r="28" spans="1:21" ht="17.25" customHeight="1">
      <c r="A28" s="341" t="s">
        <v>170</v>
      </c>
      <c r="B28" s="335" t="s">
        <v>106</v>
      </c>
      <c r="C28" s="336">
        <v>46.134523809523813</v>
      </c>
      <c r="D28" s="337">
        <v>46.667582417582416</v>
      </c>
      <c r="E28" s="338">
        <v>48.68571428571429</v>
      </c>
      <c r="F28" s="338">
        <v>52.43818681318681</v>
      </c>
      <c r="G28" s="338">
        <v>55.839285714285715</v>
      </c>
      <c r="H28" s="337">
        <v>57.9</v>
      </c>
      <c r="I28" s="340">
        <v>65.940934065934059</v>
      </c>
      <c r="J28" s="337">
        <v>65.423076923076934</v>
      </c>
      <c r="K28" s="337">
        <v>65.015384615384619</v>
      </c>
      <c r="L28" s="337">
        <v>66.612637362637358</v>
      </c>
      <c r="M28" s="337">
        <v>66.214285714285722</v>
      </c>
      <c r="N28" s="337">
        <v>63.142857142857146</v>
      </c>
      <c r="O28" s="490">
        <f t="shared" si="0"/>
        <v>57.065732600732602</v>
      </c>
      <c r="P28" s="319"/>
      <c r="Q28" s="319"/>
      <c r="R28" s="319"/>
      <c r="S28" s="319"/>
      <c r="U28" s="319"/>
    </row>
    <row r="29" spans="1:21" ht="17.25" customHeight="1">
      <c r="A29" s="341" t="s">
        <v>236</v>
      </c>
      <c r="B29" s="335" t="s">
        <v>106</v>
      </c>
      <c r="C29" s="336">
        <v>48.282142857142858</v>
      </c>
      <c r="D29" s="337">
        <v>49.054761904761911</v>
      </c>
      <c r="E29" s="338">
        <v>50.56</v>
      </c>
      <c r="F29" s="338">
        <v>54.285714285714285</v>
      </c>
      <c r="G29" s="338">
        <v>58.053571428571431</v>
      </c>
      <c r="H29" s="337">
        <v>60.142857142857146</v>
      </c>
      <c r="I29" s="340">
        <v>68.303571428571431</v>
      </c>
      <c r="J29" s="337">
        <v>67.589285714285722</v>
      </c>
      <c r="K29" s="337">
        <v>67.642857142857153</v>
      </c>
      <c r="L29" s="337">
        <v>69.696428571428584</v>
      </c>
      <c r="M29" s="337">
        <v>69.357142857142861</v>
      </c>
      <c r="N29" s="337">
        <v>66.342857142857142</v>
      </c>
      <c r="O29" s="490">
        <f t="shared" si="0"/>
        <v>59.361119047619056</v>
      </c>
      <c r="P29" s="319"/>
      <c r="Q29" s="319"/>
      <c r="R29" s="319"/>
      <c r="S29" s="319"/>
      <c r="U29" s="319"/>
    </row>
    <row r="30" spans="1:21" ht="17.25" customHeight="1">
      <c r="A30" s="341" t="s">
        <v>237</v>
      </c>
      <c r="B30" s="335" t="s">
        <v>70</v>
      </c>
      <c r="C30" s="336">
        <v>0.56099796037296035</v>
      </c>
      <c r="D30" s="337">
        <v>0.52239239926739922</v>
      </c>
      <c r="E30" s="338">
        <v>0.55893123543123546</v>
      </c>
      <c r="F30" s="338">
        <v>0.58824999999999994</v>
      </c>
      <c r="G30" s="338">
        <v>0.67330086580086579</v>
      </c>
      <c r="H30" s="337">
        <v>0.67521212121212126</v>
      </c>
      <c r="I30" s="340">
        <v>0.6920952380952381</v>
      </c>
      <c r="J30" s="337">
        <v>0.65133333333333343</v>
      </c>
      <c r="K30" s="337">
        <v>0.54733333333333345</v>
      </c>
      <c r="L30" s="337">
        <v>0.52266666666666672</v>
      </c>
      <c r="M30" s="337">
        <v>0.51394230769230775</v>
      </c>
      <c r="N30" s="337">
        <v>0.51073260073260085</v>
      </c>
      <c r="O30" s="490">
        <f t="shared" si="0"/>
        <v>0.59925131535131537</v>
      </c>
      <c r="P30" s="319"/>
      <c r="Q30" s="319"/>
      <c r="R30" s="319"/>
      <c r="S30" s="319"/>
      <c r="U30" s="319"/>
    </row>
    <row r="31" spans="1:21" ht="17.25" customHeight="1">
      <c r="A31" s="341" t="s">
        <v>175</v>
      </c>
      <c r="B31" s="335" t="s">
        <v>70</v>
      </c>
      <c r="C31" s="336">
        <v>0.96675274725274729</v>
      </c>
      <c r="D31" s="337">
        <v>0.86933333333333329</v>
      </c>
      <c r="E31" s="338">
        <v>0.98265734265734273</v>
      </c>
      <c r="F31" s="338">
        <v>1.009090909090909</v>
      </c>
      <c r="G31" s="338">
        <v>1.0203030303030303</v>
      </c>
      <c r="H31" s="337">
        <v>1.0185090909090906</v>
      </c>
      <c r="I31" s="340">
        <v>1.0394999999999999</v>
      </c>
      <c r="J31" s="337">
        <v>1.0475000000000001</v>
      </c>
      <c r="K31" s="337">
        <v>1.0352857142857144</v>
      </c>
      <c r="L31" s="337">
        <v>1.0325</v>
      </c>
      <c r="M31" s="337">
        <v>1.0316666666666667</v>
      </c>
      <c r="N31" s="337">
        <v>1.0277777777777777</v>
      </c>
      <c r="O31" s="490">
        <f t="shared" si="0"/>
        <v>1.0021432167832167</v>
      </c>
      <c r="P31" s="319"/>
      <c r="Q31" s="319"/>
      <c r="R31" s="319"/>
      <c r="S31" s="319"/>
      <c r="U31" s="319"/>
    </row>
    <row r="32" spans="1:21" ht="17.25" customHeight="1">
      <c r="A32" s="341" t="s">
        <v>238</v>
      </c>
      <c r="B32" s="335" t="s">
        <v>70</v>
      </c>
      <c r="C32" s="336">
        <v>0.42949675324675324</v>
      </c>
      <c r="D32" s="337">
        <v>0.43552777777777779</v>
      </c>
      <c r="E32" s="338">
        <v>0.44532727272727274</v>
      </c>
      <c r="F32" s="338">
        <v>0.45724999999999999</v>
      </c>
      <c r="G32" s="338">
        <v>0.56149766899766895</v>
      </c>
      <c r="H32" s="337">
        <v>0.56153146853146851</v>
      </c>
      <c r="I32" s="340">
        <v>0.57160256410256405</v>
      </c>
      <c r="J32" s="337">
        <v>0.54365384615384615</v>
      </c>
      <c r="K32" s="337">
        <v>0.45261538461538464</v>
      </c>
      <c r="L32" s="337">
        <v>0.43520833333333336</v>
      </c>
      <c r="M32" s="337">
        <v>0.42299242424242423</v>
      </c>
      <c r="N32" s="337">
        <v>0.41424242424242425</v>
      </c>
      <c r="O32" s="490">
        <f t="shared" si="0"/>
        <v>0.48937110694860697</v>
      </c>
      <c r="P32" s="319"/>
      <c r="Q32" s="319"/>
      <c r="R32" s="319"/>
      <c r="S32" s="319"/>
      <c r="U32" s="319"/>
    </row>
    <row r="33" spans="1:21" ht="17.25" customHeight="1">
      <c r="A33" s="341" t="s">
        <v>176</v>
      </c>
      <c r="B33" s="335" t="s">
        <v>47</v>
      </c>
      <c r="C33" s="336">
        <v>8.8916666666666657</v>
      </c>
      <c r="D33" s="337">
        <v>8.7833333333333332</v>
      </c>
      <c r="E33" s="338">
        <v>8.94</v>
      </c>
      <c r="F33" s="338">
        <v>9.1166666666666671</v>
      </c>
      <c r="G33" s="338">
        <v>9.3666666666666671</v>
      </c>
      <c r="H33" s="337">
        <v>9.3933333333333344</v>
      </c>
      <c r="I33" s="340">
        <v>9.591666666666665</v>
      </c>
      <c r="J33" s="337">
        <v>9.8333333333333339</v>
      </c>
      <c r="K33" s="337">
        <v>10.173333333333332</v>
      </c>
      <c r="L33" s="337">
        <v>10.199999999999999</v>
      </c>
      <c r="M33" s="337">
        <v>10.050000000000001</v>
      </c>
      <c r="N33" s="337">
        <v>10.033333333333333</v>
      </c>
      <c r="O33" s="490">
        <f t="shared" si="0"/>
        <v>9.4289999999999985</v>
      </c>
      <c r="P33" s="319"/>
      <c r="Q33" s="319"/>
      <c r="R33" s="319"/>
      <c r="S33" s="319"/>
      <c r="U33" s="319"/>
    </row>
    <row r="34" spans="1:21" ht="17.25" customHeight="1">
      <c r="A34" s="341" t="s">
        <v>178</v>
      </c>
      <c r="B34" s="335" t="s">
        <v>179</v>
      </c>
      <c r="C34" s="336">
        <v>2.2949999999999999</v>
      </c>
      <c r="D34" s="337">
        <v>2.2599999999999998</v>
      </c>
      <c r="E34" s="338">
        <v>2.4106666666666667</v>
      </c>
      <c r="F34" s="338">
        <v>2.5449999999999999</v>
      </c>
      <c r="G34" s="338">
        <v>2.5327083333333333</v>
      </c>
      <c r="H34" s="337">
        <v>2.5461666666666667</v>
      </c>
      <c r="I34" s="340">
        <v>2.6265624999999999</v>
      </c>
      <c r="J34" s="337">
        <v>2.6796875</v>
      </c>
      <c r="K34" s="337">
        <v>2.7124999999999999</v>
      </c>
      <c r="L34" s="337">
        <v>2.8093750000000002</v>
      </c>
      <c r="M34" s="337">
        <v>2.7666666666666666</v>
      </c>
      <c r="N34" s="337">
        <v>2.7311111111111113</v>
      </c>
      <c r="O34" s="490">
        <f t="shared" si="0"/>
        <v>2.5417666666666667</v>
      </c>
      <c r="P34" s="319"/>
      <c r="Q34" s="319"/>
      <c r="R34" s="319"/>
      <c r="S34" s="319"/>
      <c r="U34" s="319"/>
    </row>
    <row r="35" spans="1:21" ht="17.25" customHeight="1">
      <c r="A35" s="341" t="s">
        <v>181</v>
      </c>
      <c r="B35" s="335" t="s">
        <v>101</v>
      </c>
      <c r="C35" s="336">
        <v>3.8439102564102567</v>
      </c>
      <c r="D35" s="337">
        <v>3.922596153846154</v>
      </c>
      <c r="E35" s="338">
        <v>4.0868531468531462</v>
      </c>
      <c r="F35" s="338">
        <v>4.1409090909090907</v>
      </c>
      <c r="G35" s="338">
        <v>4.09527972027972</v>
      </c>
      <c r="H35" s="337">
        <v>4.0962237762237761</v>
      </c>
      <c r="I35" s="340">
        <v>4.0999999999999996</v>
      </c>
      <c r="J35" s="337">
        <v>4.0999999999999996</v>
      </c>
      <c r="K35" s="337">
        <v>4.1092307692307681</v>
      </c>
      <c r="L35" s="337">
        <v>4.1634615384615383</v>
      </c>
      <c r="M35" s="337">
        <v>4.2178571428571425</v>
      </c>
      <c r="N35" s="337">
        <v>4.2238095238095239</v>
      </c>
      <c r="O35" s="490">
        <f t="shared" si="0"/>
        <v>4.0658464452214442</v>
      </c>
      <c r="P35" s="319"/>
      <c r="Q35" s="319"/>
      <c r="R35" s="319"/>
      <c r="S35" s="319"/>
      <c r="U35" s="319"/>
    </row>
    <row r="36" spans="1:21" ht="17.25" customHeight="1">
      <c r="A36" s="341" t="s">
        <v>239</v>
      </c>
      <c r="B36" s="335" t="s">
        <v>106</v>
      </c>
      <c r="C36" s="336">
        <v>41.391666666666666</v>
      </c>
      <c r="D36" s="337">
        <v>40.125</v>
      </c>
      <c r="E36" s="338">
        <v>42.485714285714288</v>
      </c>
      <c r="F36" s="338">
        <v>42.35</v>
      </c>
      <c r="G36" s="338">
        <v>43.1</v>
      </c>
      <c r="H36" s="337">
        <v>43.8</v>
      </c>
      <c r="I36" s="340">
        <v>46.661111111111111</v>
      </c>
      <c r="J36" s="337">
        <v>48.05</v>
      </c>
      <c r="K36" s="337">
        <v>49.4</v>
      </c>
      <c r="L36" s="337">
        <v>50.746978021978023</v>
      </c>
      <c r="M36" s="337">
        <v>51.401785714285715</v>
      </c>
      <c r="N36" s="337">
        <v>52.321428571428577</v>
      </c>
      <c r="O36" s="490">
        <f t="shared" si="0"/>
        <v>44.811047008547007</v>
      </c>
      <c r="P36" s="319"/>
      <c r="Q36" s="319"/>
      <c r="R36" s="319"/>
      <c r="S36" s="319"/>
      <c r="U36" s="319"/>
    </row>
    <row r="37" spans="1:21" ht="17.25" customHeight="1">
      <c r="A37" s="341" t="s">
        <v>240</v>
      </c>
      <c r="B37" s="335" t="s">
        <v>101</v>
      </c>
      <c r="C37" s="336">
        <v>2.8221153846153841</v>
      </c>
      <c r="D37" s="337">
        <v>2.7613636363636362</v>
      </c>
      <c r="E37" s="338">
        <v>3.401785714285714</v>
      </c>
      <c r="F37" s="338">
        <v>3.7</v>
      </c>
      <c r="G37" s="338">
        <v>3.7625000000000002</v>
      </c>
      <c r="H37" s="337">
        <v>3.77</v>
      </c>
      <c r="I37" s="340">
        <v>3.8125</v>
      </c>
      <c r="J37" s="337">
        <v>3.9125000000000001</v>
      </c>
      <c r="K37" s="337">
        <v>4.25</v>
      </c>
      <c r="L37" s="337">
        <v>4.2833333333333332</v>
      </c>
      <c r="M37" s="337">
        <v>4.1354166666666661</v>
      </c>
      <c r="N37" s="337">
        <v>4.2777777777777786</v>
      </c>
      <c r="O37" s="490">
        <f t="shared" si="0"/>
        <v>3.6476098068598071</v>
      </c>
      <c r="P37" s="319"/>
      <c r="Q37" s="319"/>
      <c r="R37" s="319"/>
      <c r="S37" s="319"/>
      <c r="U37" s="319"/>
    </row>
    <row r="38" spans="1:21" ht="17.25" customHeight="1">
      <c r="A38" s="341" t="s">
        <v>183</v>
      </c>
      <c r="B38" s="335" t="s">
        <v>101</v>
      </c>
      <c r="C38" s="336">
        <v>9.7668269230769234</v>
      </c>
      <c r="D38" s="337">
        <v>9.2051282051282062</v>
      </c>
      <c r="E38" s="338">
        <v>9.7238636363636353</v>
      </c>
      <c r="F38" s="338">
        <v>10.045454545454545</v>
      </c>
      <c r="G38" s="338">
        <v>9.9833916083916101</v>
      </c>
      <c r="H38" s="337">
        <v>10.055944055944057</v>
      </c>
      <c r="I38" s="340">
        <v>10.413461538461538</v>
      </c>
      <c r="J38" s="337">
        <v>10.51923076923077</v>
      </c>
      <c r="K38" s="337">
        <v>10.461538461538462</v>
      </c>
      <c r="L38" s="337">
        <v>10.538461538461538</v>
      </c>
      <c r="M38" s="337">
        <v>10.447916666666668</v>
      </c>
      <c r="N38" s="337">
        <v>10.346153846153847</v>
      </c>
      <c r="O38" s="490">
        <f t="shared" si="0"/>
        <v>10.071330128205128</v>
      </c>
      <c r="P38" s="319"/>
      <c r="Q38" s="319"/>
      <c r="R38" s="319"/>
      <c r="S38" s="319"/>
      <c r="U38" s="319"/>
    </row>
    <row r="39" spans="1:21" ht="17.25" customHeight="1">
      <c r="A39" s="341" t="s">
        <v>184</v>
      </c>
      <c r="B39" s="335" t="s">
        <v>59</v>
      </c>
      <c r="C39" s="336">
        <v>11.004861111111111</v>
      </c>
      <c r="D39" s="337">
        <v>11.78125</v>
      </c>
      <c r="E39" s="338">
        <v>11.824999999999999</v>
      </c>
      <c r="F39" s="338">
        <v>12.976190476190476</v>
      </c>
      <c r="G39" s="338">
        <v>12.910714285714285</v>
      </c>
      <c r="H39" s="337">
        <v>12.761904761904759</v>
      </c>
      <c r="I39" s="340">
        <v>12.166666666666666</v>
      </c>
      <c r="J39" s="337">
        <v>12.166666666666666</v>
      </c>
      <c r="K39" s="337">
        <v>12.066666666666666</v>
      </c>
      <c r="L39" s="337">
        <v>12.475694444444445</v>
      </c>
      <c r="M39" s="337">
        <v>12.555555555555555</v>
      </c>
      <c r="N39" s="337">
        <v>12.548148148148149</v>
      </c>
      <c r="O39" s="490">
        <f t="shared" si="0"/>
        <v>12.213561507936507</v>
      </c>
      <c r="P39" s="319"/>
      <c r="Q39" s="319"/>
      <c r="R39" s="319"/>
      <c r="S39" s="319"/>
      <c r="U39" s="319"/>
    </row>
    <row r="40" spans="1:21" ht="17.25" customHeight="1">
      <c r="A40" s="341" t="s">
        <v>243</v>
      </c>
      <c r="B40" s="335" t="s">
        <v>59</v>
      </c>
      <c r="C40" s="336">
        <v>12.621527777777777</v>
      </c>
      <c r="D40" s="337">
        <v>13.083333333333334</v>
      </c>
      <c r="E40" s="338">
        <v>12.71111111111111</v>
      </c>
      <c r="F40" s="338">
        <v>12.366666666666665</v>
      </c>
      <c r="G40" s="338">
        <v>12.36590909090909</v>
      </c>
      <c r="H40" s="337">
        <v>12.365454545454545</v>
      </c>
      <c r="I40" s="340">
        <v>12.911363636363637</v>
      </c>
      <c r="J40" s="337">
        <v>12.525</v>
      </c>
      <c r="K40" s="337">
        <v>12.761818181818182</v>
      </c>
      <c r="L40" s="337">
        <v>13.313383838383839</v>
      </c>
      <c r="M40" s="337">
        <v>14</v>
      </c>
      <c r="N40" s="337">
        <v>13.555555555555557</v>
      </c>
      <c r="O40" s="490">
        <f t="shared" si="0"/>
        <v>12.702556818181815</v>
      </c>
      <c r="P40" s="319"/>
      <c r="Q40" s="319"/>
      <c r="R40" s="319"/>
      <c r="S40" s="319"/>
      <c r="U40" s="319"/>
    </row>
    <row r="41" spans="1:21" ht="17.25" customHeight="1">
      <c r="A41" s="341" t="s">
        <v>244</v>
      </c>
      <c r="B41" s="335" t="s">
        <v>59</v>
      </c>
      <c r="C41" s="336">
        <v>12.730113636363637</v>
      </c>
      <c r="D41" s="337">
        <v>13.28125</v>
      </c>
      <c r="E41" s="338">
        <v>13.2875</v>
      </c>
      <c r="F41" s="338">
        <v>13.647321428571429</v>
      </c>
      <c r="G41" s="338">
        <v>14.125</v>
      </c>
      <c r="H41" s="337">
        <v>14.125</v>
      </c>
      <c r="I41" s="340">
        <v>13.508928571428571</v>
      </c>
      <c r="J41" s="337">
        <v>13.75</v>
      </c>
      <c r="K41" s="337">
        <v>14.25</v>
      </c>
      <c r="L41" s="337">
        <v>16.28125</v>
      </c>
      <c r="M41" s="337">
        <v>17.03125</v>
      </c>
      <c r="N41" s="337">
        <v>16.979166666666668</v>
      </c>
      <c r="O41" s="490">
        <f t="shared" si="0"/>
        <v>13.898636363636362</v>
      </c>
      <c r="P41" s="319"/>
      <c r="Q41" s="319"/>
      <c r="R41" s="319"/>
      <c r="S41" s="319"/>
      <c r="U41" s="319"/>
    </row>
    <row r="42" spans="1:21" ht="17.25" customHeight="1">
      <c r="A42" s="341" t="s">
        <v>245</v>
      </c>
      <c r="B42" s="335" t="s">
        <v>151</v>
      </c>
      <c r="C42" s="336">
        <v>38.424999999999997</v>
      </c>
      <c r="D42" s="337">
        <v>39.666666666666671</v>
      </c>
      <c r="E42" s="338">
        <v>41.333333333333336</v>
      </c>
      <c r="F42" s="338">
        <v>38.166666666666664</v>
      </c>
      <c r="G42" s="338">
        <v>37</v>
      </c>
      <c r="H42" s="337">
        <v>37</v>
      </c>
      <c r="I42" s="340">
        <v>40.333333333333336</v>
      </c>
      <c r="J42" s="337">
        <v>40.333333333333336</v>
      </c>
      <c r="K42" s="337">
        <v>40.333333333333336</v>
      </c>
      <c r="L42" s="337">
        <v>40.333333333333336</v>
      </c>
      <c r="M42" s="337">
        <v>40.333333333333336</v>
      </c>
      <c r="N42" s="337">
        <v>40.333333333333336</v>
      </c>
      <c r="O42" s="490">
        <f t="shared" si="0"/>
        <v>39.292500000000004</v>
      </c>
      <c r="P42" s="319"/>
      <c r="Q42" s="319"/>
      <c r="R42" s="319"/>
      <c r="S42" s="319"/>
      <c r="U42" s="319"/>
    </row>
    <row r="43" spans="1:21" ht="17.25" customHeight="1">
      <c r="A43" s="341" t="s">
        <v>246</v>
      </c>
      <c r="B43" s="335" t="s">
        <v>12</v>
      </c>
      <c r="C43" s="336">
        <v>0.350780303030303</v>
      </c>
      <c r="D43" s="337">
        <v>0.3227272727272727</v>
      </c>
      <c r="E43" s="338">
        <v>0.34955454545454545</v>
      </c>
      <c r="F43" s="338">
        <v>0.3571428571428571</v>
      </c>
      <c r="G43" s="338">
        <v>0.36446428571428574</v>
      </c>
      <c r="H43" s="337">
        <v>0.36157142857142854</v>
      </c>
      <c r="I43" s="340">
        <v>0.36388888888888893</v>
      </c>
      <c r="J43" s="337">
        <v>0.36805555555555558</v>
      </c>
      <c r="K43" s="337">
        <v>0.38500000000000001</v>
      </c>
      <c r="L43" s="337">
        <v>0.38</v>
      </c>
      <c r="M43" s="337">
        <v>0.39250000000000002</v>
      </c>
      <c r="N43" s="337">
        <v>0.42499999999999999</v>
      </c>
      <c r="O43" s="490">
        <f t="shared" si="0"/>
        <v>0.36031851370851375</v>
      </c>
      <c r="P43" s="319"/>
      <c r="Q43" s="319"/>
      <c r="R43" s="319"/>
      <c r="S43" s="319"/>
      <c r="U43" s="319"/>
    </row>
    <row r="44" spans="1:21" ht="17.25" customHeight="1">
      <c r="A44" s="341" t="s">
        <v>185</v>
      </c>
      <c r="B44" s="335" t="s">
        <v>101</v>
      </c>
      <c r="C44" s="336">
        <v>3.0768611111111115</v>
      </c>
      <c r="D44" s="337">
        <v>2.7349999999999999</v>
      </c>
      <c r="E44" s="338">
        <v>2.6920000000000002</v>
      </c>
      <c r="F44" s="338">
        <v>2.7744444444444443</v>
      </c>
      <c r="G44" s="338">
        <v>2.6813636363636366</v>
      </c>
      <c r="H44" s="337">
        <v>2.6770909090909094</v>
      </c>
      <c r="I44" s="340">
        <v>2.6136363636363638</v>
      </c>
      <c r="J44" s="337">
        <v>2.6181818181818182</v>
      </c>
      <c r="K44" s="337">
        <v>2.6454545454545455</v>
      </c>
      <c r="L44" s="337">
        <v>2.5279924242424241</v>
      </c>
      <c r="M44" s="337">
        <v>2.4125000000000001</v>
      </c>
      <c r="N44" s="337">
        <v>2.3666666666666667</v>
      </c>
      <c r="O44" s="490">
        <f t="shared" si="0"/>
        <v>2.7042025252525255</v>
      </c>
      <c r="P44" s="319"/>
      <c r="Q44" s="319"/>
      <c r="R44" s="319"/>
      <c r="S44" s="319"/>
      <c r="U44" s="319"/>
    </row>
    <row r="45" spans="1:21" ht="17.25" customHeight="1">
      <c r="A45" s="341" t="s">
        <v>186</v>
      </c>
      <c r="B45" s="335" t="s">
        <v>12</v>
      </c>
      <c r="C45" s="336">
        <v>0.63511904761904758</v>
      </c>
      <c r="D45" s="337">
        <v>0.67749999999999999</v>
      </c>
      <c r="E45" s="338">
        <v>0.62342857142857144</v>
      </c>
      <c r="F45" s="338">
        <v>0.62857142857142856</v>
      </c>
      <c r="G45" s="338">
        <v>0.63642857142857134</v>
      </c>
      <c r="H45" s="337">
        <v>0.62647619047619041</v>
      </c>
      <c r="I45" s="340">
        <v>0.59916666666666674</v>
      </c>
      <c r="J45" s="337">
        <v>0.60333333333333339</v>
      </c>
      <c r="K45" s="337">
        <v>0.60333333333333339</v>
      </c>
      <c r="L45" s="337">
        <v>0.59583333333333333</v>
      </c>
      <c r="M45" s="337">
        <v>0.60285714285714287</v>
      </c>
      <c r="N45" s="337">
        <v>0.64468253968253963</v>
      </c>
      <c r="O45" s="490">
        <f t="shared" si="0"/>
        <v>0.62291904761904771</v>
      </c>
      <c r="P45" s="319"/>
      <c r="Q45" s="319"/>
      <c r="R45" s="319"/>
      <c r="S45" s="319"/>
      <c r="U45" s="319"/>
    </row>
    <row r="46" spans="1:21" ht="17.25" customHeight="1">
      <c r="A46" s="341" t="s">
        <v>187</v>
      </c>
      <c r="B46" s="335" t="s">
        <v>101</v>
      </c>
      <c r="C46" s="336">
        <v>5</v>
      </c>
      <c r="D46" s="337">
        <v>5.5</v>
      </c>
      <c r="E46" s="338">
        <v>6</v>
      </c>
      <c r="F46" s="338" t="s">
        <v>123</v>
      </c>
      <c r="G46" s="338">
        <v>5.5</v>
      </c>
      <c r="H46" s="337" t="s">
        <v>123</v>
      </c>
      <c r="I46" s="340" t="s">
        <v>123</v>
      </c>
      <c r="J46" s="337" t="s">
        <v>123</v>
      </c>
      <c r="K46" s="337">
        <v>6.5</v>
      </c>
      <c r="L46" s="337" t="s">
        <v>123</v>
      </c>
      <c r="M46" s="337" t="s">
        <v>123</v>
      </c>
      <c r="N46" s="337" t="s">
        <v>123</v>
      </c>
      <c r="O46" s="490">
        <f>AVERAGE(K46,G46,E46,D46,C46)</f>
        <v>5.7</v>
      </c>
      <c r="P46" s="319"/>
      <c r="Q46" s="319"/>
      <c r="R46" s="319"/>
      <c r="S46" s="319"/>
      <c r="U46" s="319"/>
    </row>
    <row r="47" spans="1:21" ht="17.25" customHeight="1">
      <c r="A47" s="341" t="s">
        <v>247</v>
      </c>
      <c r="B47" s="335" t="s">
        <v>101</v>
      </c>
      <c r="C47" s="336">
        <v>0.42048611111111112</v>
      </c>
      <c r="D47" s="337">
        <v>0.42618055555555556</v>
      </c>
      <c r="E47" s="338">
        <v>0.46433333333333338</v>
      </c>
      <c r="F47" s="338">
        <v>0.46881944444444446</v>
      </c>
      <c r="G47" s="338">
        <v>0.45940476190476193</v>
      </c>
      <c r="H47" s="337">
        <v>0.45123809523809522</v>
      </c>
      <c r="I47" s="340">
        <v>0.42392857142857138</v>
      </c>
      <c r="J47" s="337">
        <v>0.42571428571428566</v>
      </c>
      <c r="K47" s="337">
        <v>0.43</v>
      </c>
      <c r="L47" s="337">
        <v>0.45101731601731604</v>
      </c>
      <c r="M47" s="337">
        <v>0.45727272727272728</v>
      </c>
      <c r="N47" s="337">
        <v>0.45727272727272728</v>
      </c>
      <c r="O47" s="490">
        <f t="shared" ref="O47:O52" si="1">AVERAGE(L47,K47,J47,I47,H47,G47,F47,E47,D47,C47)</f>
        <v>0.44211224747474748</v>
      </c>
      <c r="P47" s="319"/>
      <c r="Q47" s="319"/>
      <c r="R47" s="319"/>
      <c r="S47" s="319"/>
      <c r="U47" s="319"/>
    </row>
    <row r="48" spans="1:21" ht="17.25" customHeight="1">
      <c r="A48" s="341" t="s">
        <v>188</v>
      </c>
      <c r="B48" s="335" t="s">
        <v>106</v>
      </c>
      <c r="C48" s="336">
        <v>47.524999999999999</v>
      </c>
      <c r="D48" s="337">
        <v>49.375</v>
      </c>
      <c r="E48" s="338">
        <v>51.4</v>
      </c>
      <c r="F48" s="338">
        <v>47.398809523809526</v>
      </c>
      <c r="G48" s="338">
        <v>47.821428571428569</v>
      </c>
      <c r="H48" s="337">
        <v>48.571428571428569</v>
      </c>
      <c r="I48" s="340">
        <v>50.363095238095234</v>
      </c>
      <c r="J48" s="337">
        <v>50.642857142857139</v>
      </c>
      <c r="K48" s="337">
        <v>51.071428571428569</v>
      </c>
      <c r="L48" s="337">
        <v>52.267857142857146</v>
      </c>
      <c r="M48" s="337">
        <v>51.875</v>
      </c>
      <c r="N48" s="337">
        <v>53.468253968253968</v>
      </c>
      <c r="O48" s="490">
        <f t="shared" si="1"/>
        <v>49.643690476190471</v>
      </c>
      <c r="P48" s="319"/>
      <c r="Q48" s="319"/>
      <c r="R48" s="319"/>
      <c r="S48" s="319"/>
      <c r="U48" s="319"/>
    </row>
    <row r="49" spans="1:21" ht="17.25" customHeight="1">
      <c r="A49" s="341" t="s">
        <v>248</v>
      </c>
      <c r="B49" s="335" t="s">
        <v>12</v>
      </c>
      <c r="C49" s="336">
        <v>0.74008333333333332</v>
      </c>
      <c r="D49" s="337">
        <v>0.69138888888888883</v>
      </c>
      <c r="E49" s="338">
        <v>0.71166666666666667</v>
      </c>
      <c r="F49" s="338">
        <v>0.76205357142857144</v>
      </c>
      <c r="G49" s="338">
        <v>0.8047619047619049</v>
      </c>
      <c r="H49" s="337">
        <v>0.80603174603174599</v>
      </c>
      <c r="I49" s="340">
        <v>0.81215277777777783</v>
      </c>
      <c r="J49" s="337">
        <v>0.8125</v>
      </c>
      <c r="K49" s="337">
        <v>0.82833333333333337</v>
      </c>
      <c r="L49" s="337">
        <v>0.83472222222222225</v>
      </c>
      <c r="M49" s="337">
        <v>0.86893939393939401</v>
      </c>
      <c r="N49" s="337">
        <v>0.84696969696969704</v>
      </c>
      <c r="O49" s="490">
        <f t="shared" si="1"/>
        <v>0.78036944444444445</v>
      </c>
      <c r="P49" s="319"/>
      <c r="Q49" s="319"/>
      <c r="R49" s="319"/>
      <c r="S49" s="319"/>
      <c r="U49" s="319"/>
    </row>
    <row r="50" spans="1:21" ht="17.25" customHeight="1">
      <c r="A50" s="341" t="s">
        <v>189</v>
      </c>
      <c r="B50" s="335" t="s">
        <v>101</v>
      </c>
      <c r="C50" s="336">
        <v>1.9166666666666665</v>
      </c>
      <c r="D50" s="337">
        <v>1.8520833333333333</v>
      </c>
      <c r="E50" s="338">
        <v>2.2933333333333334</v>
      </c>
      <c r="F50" s="338">
        <v>2.3416666666666668</v>
      </c>
      <c r="G50" s="338">
        <v>2.2374999999999998</v>
      </c>
      <c r="H50" s="337">
        <v>2.2250000000000001</v>
      </c>
      <c r="I50" s="340">
        <v>2.1749999999999998</v>
      </c>
      <c r="J50" s="337">
        <v>2.2312500000000002</v>
      </c>
      <c r="K50" s="337">
        <v>2.2250000000000001</v>
      </c>
      <c r="L50" s="337">
        <v>1.9166666666666667</v>
      </c>
      <c r="M50" s="337">
        <v>1.7333333333333334</v>
      </c>
      <c r="N50" s="337">
        <v>1.6888888888888891</v>
      </c>
      <c r="O50" s="490">
        <f t="shared" si="1"/>
        <v>2.1414166666666667</v>
      </c>
      <c r="P50" s="319"/>
      <c r="Q50" s="319"/>
      <c r="R50" s="319"/>
      <c r="S50" s="319"/>
      <c r="U50" s="319"/>
    </row>
    <row r="51" spans="1:21" ht="17.25" customHeight="1">
      <c r="A51" s="341" t="s">
        <v>190</v>
      </c>
      <c r="B51" s="335" t="s">
        <v>101</v>
      </c>
      <c r="C51" s="336">
        <v>1.8031250000000001</v>
      </c>
      <c r="D51" s="337">
        <v>2.125</v>
      </c>
      <c r="E51" s="338">
        <v>2.75</v>
      </c>
      <c r="F51" s="338">
        <v>2.9433333333333334</v>
      </c>
      <c r="G51" s="338">
        <v>3</v>
      </c>
      <c r="H51" s="337">
        <v>3</v>
      </c>
      <c r="I51" s="340">
        <v>3</v>
      </c>
      <c r="J51" s="337">
        <v>3</v>
      </c>
      <c r="K51" s="337">
        <v>3.0350000000000001</v>
      </c>
      <c r="L51" s="337">
        <v>3.0929166666666665</v>
      </c>
      <c r="M51" s="337">
        <v>3.1895833333333328</v>
      </c>
      <c r="N51" s="337">
        <v>3.2777777777777772</v>
      </c>
      <c r="O51" s="490">
        <f t="shared" si="1"/>
        <v>2.7749375000000001</v>
      </c>
      <c r="P51" s="319"/>
      <c r="Q51" s="319"/>
      <c r="R51" s="319"/>
      <c r="S51" s="319"/>
      <c r="U51" s="319"/>
    </row>
    <row r="52" spans="1:21" ht="17.25" customHeight="1">
      <c r="A52" s="344" t="s">
        <v>191</v>
      </c>
      <c r="B52" s="345" t="s">
        <v>47</v>
      </c>
      <c r="C52" s="346">
        <v>0.885625</v>
      </c>
      <c r="D52" s="347">
        <v>0.85624999999999996</v>
      </c>
      <c r="E52" s="348">
        <v>0.76260000000000006</v>
      </c>
      <c r="F52" s="348">
        <v>0.86312500000000003</v>
      </c>
      <c r="G52" s="348">
        <v>0.92583333333333329</v>
      </c>
      <c r="H52" s="347">
        <v>0.91066666666666651</v>
      </c>
      <c r="I52" s="349">
        <v>0.85</v>
      </c>
      <c r="J52" s="347">
        <v>0.85833333333333339</v>
      </c>
      <c r="K52" s="347">
        <v>0.85</v>
      </c>
      <c r="L52" s="347">
        <v>0.9308333333333334</v>
      </c>
      <c r="M52" s="347">
        <v>1.0604166666666668</v>
      </c>
      <c r="N52" s="347">
        <v>1.1666666666666667</v>
      </c>
      <c r="O52" s="490">
        <f t="shared" si="1"/>
        <v>0.86932666666666658</v>
      </c>
      <c r="P52" s="319"/>
      <c r="Q52" s="319"/>
      <c r="R52" s="319"/>
      <c r="S52" s="319"/>
      <c r="U52" s="319"/>
    </row>
    <row r="53" spans="1:21" ht="12.75" customHeight="1">
      <c r="B53" s="58"/>
      <c r="C53" s="320"/>
      <c r="O53" s="321"/>
      <c r="P53" s="322"/>
      <c r="Q53" s="322"/>
      <c r="R53" s="322"/>
      <c r="S53" s="322"/>
      <c r="U53" s="322"/>
    </row>
    <row r="54" spans="1:21" ht="12.75" customHeight="1">
      <c r="E54" s="323"/>
      <c r="O54" s="324"/>
      <c r="P54" s="324"/>
      <c r="Q54" s="324"/>
      <c r="R54" s="324"/>
      <c r="S54" s="324"/>
      <c r="U54" s="324"/>
    </row>
    <row r="55" spans="1:21" ht="12.75" customHeight="1"/>
    <row r="56" spans="1:21" ht="12.75" customHeight="1"/>
    <row r="57" spans="1:21" ht="12.75" customHeight="1"/>
    <row r="58" spans="1:21" ht="12.75" customHeight="1"/>
    <row r="59" spans="1:21" ht="12.75" customHeight="1"/>
    <row r="60" spans="1:21" ht="12.75" customHeight="1"/>
    <row r="61" spans="1:21" ht="12.75" customHeight="1"/>
    <row r="62" spans="1:21" ht="12.75" customHeight="1"/>
    <row r="63" spans="1:21" ht="12.75" customHeight="1"/>
    <row r="64" spans="1:2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6:C6"/>
  </mergeCells>
  <pageMargins left="0.6692913385826772" right="0.39370078740157483" top="0.43307086614173229" bottom="0.39370078740157483" header="0" footer="0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O8" sqref="O8:O52"/>
    </sheetView>
  </sheetViews>
  <sheetFormatPr defaultColWidth="14.42578125" defaultRowHeight="15" customHeight="1"/>
  <cols>
    <col min="1" max="1" width="28.42578125" style="60" customWidth="1"/>
    <col min="2" max="3" width="11.7109375" style="60" customWidth="1"/>
    <col min="4" max="4" width="10.7109375" style="60" customWidth="1"/>
    <col min="5" max="5" width="11" style="60" customWidth="1"/>
    <col min="6" max="6" width="10.28515625" style="60" customWidth="1"/>
    <col min="7" max="7" width="10.7109375" style="60" customWidth="1"/>
    <col min="8" max="8" width="9.140625" style="60" customWidth="1"/>
    <col min="9" max="9" width="10.5703125" style="60" customWidth="1"/>
    <col min="10" max="10" width="10.42578125" style="60" customWidth="1"/>
    <col min="11" max="11" width="10.5703125" style="60" customWidth="1"/>
    <col min="12" max="12" width="10.140625" style="60" customWidth="1"/>
    <col min="13" max="13" width="9.85546875" style="60" customWidth="1"/>
    <col min="14" max="14" width="10.140625" style="60" customWidth="1"/>
    <col min="15" max="15" width="10.5703125" style="60" customWidth="1"/>
    <col min="16" max="16" width="0.140625" style="60" customWidth="1"/>
    <col min="17" max="21" width="8.28515625" style="60" customWidth="1"/>
    <col min="22" max="26" width="9" style="60" customWidth="1"/>
    <col min="27" max="16384" width="14.42578125" style="60"/>
  </cols>
  <sheetData>
    <row r="1" spans="1:26" ht="19.5" customHeight="1">
      <c r="A1" s="354"/>
      <c r="B1" s="130"/>
      <c r="C1" s="130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2.75" customHeight="1">
      <c r="A2" s="351"/>
      <c r="B2" s="130"/>
      <c r="C2" s="130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2.75" customHeight="1">
      <c r="A3" s="130"/>
      <c r="B3" s="130"/>
      <c r="C3" s="130" t="s">
        <v>241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2.75" customHeight="1">
      <c r="A4" s="130"/>
      <c r="B4" s="130"/>
      <c r="C4" s="13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4.75" customHeight="1">
      <c r="A5" s="509" t="s">
        <v>251</v>
      </c>
      <c r="B5" s="503"/>
      <c r="C5" s="503"/>
      <c r="D5" s="58" t="s">
        <v>252</v>
      </c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508" t="s">
        <v>253</v>
      </c>
      <c r="B6" s="503"/>
      <c r="C6" s="503"/>
    </row>
    <row r="7" spans="1:26" ht="12.75" customHeight="1">
      <c r="A7" s="317"/>
      <c r="B7" s="317"/>
      <c r="C7" s="130"/>
    </row>
    <row r="8" spans="1:26" ht="20.25" customHeight="1">
      <c r="A8" s="355" t="s">
        <v>127</v>
      </c>
      <c r="B8" s="356" t="s">
        <v>12</v>
      </c>
      <c r="C8" s="357" t="s">
        <v>128</v>
      </c>
      <c r="D8" s="358" t="s">
        <v>129</v>
      </c>
      <c r="E8" s="359" t="s">
        <v>130</v>
      </c>
      <c r="F8" s="359" t="s">
        <v>131</v>
      </c>
      <c r="G8" s="359" t="s">
        <v>132</v>
      </c>
      <c r="H8" s="360" t="s">
        <v>133</v>
      </c>
      <c r="I8" s="361" t="s">
        <v>134</v>
      </c>
      <c r="J8" s="361" t="s">
        <v>135</v>
      </c>
      <c r="K8" s="361" t="s">
        <v>136</v>
      </c>
      <c r="L8" s="361" t="s">
        <v>137</v>
      </c>
      <c r="M8" s="361" t="s">
        <v>138</v>
      </c>
      <c r="N8" s="361" t="s">
        <v>139</v>
      </c>
      <c r="O8" s="489" t="s">
        <v>27</v>
      </c>
      <c r="P8" s="318"/>
      <c r="Q8" s="318"/>
      <c r="R8" s="318"/>
      <c r="S8" s="318"/>
      <c r="U8" s="318"/>
    </row>
    <row r="9" spans="1:26" ht="17.25" customHeight="1">
      <c r="A9" s="334" t="s">
        <v>231</v>
      </c>
      <c r="B9" s="335" t="s">
        <v>34</v>
      </c>
      <c r="C9" s="325">
        <v>42.514204545454547</v>
      </c>
      <c r="D9" s="337">
        <v>41.901041666666664</v>
      </c>
      <c r="E9" s="338">
        <v>40.516666666666666</v>
      </c>
      <c r="F9" s="338">
        <v>43</v>
      </c>
      <c r="G9" s="338">
        <v>35.979999999999997</v>
      </c>
      <c r="H9" s="339">
        <v>34.110476190476184</v>
      </c>
      <c r="I9" s="340">
        <v>33.116666666666667</v>
      </c>
      <c r="J9" s="339">
        <v>32.866666666666667</v>
      </c>
      <c r="K9" s="339">
        <v>31.366666666666667</v>
      </c>
      <c r="L9" s="339" t="s">
        <v>123</v>
      </c>
      <c r="M9" s="339" t="s">
        <v>123</v>
      </c>
      <c r="N9" s="339" t="s">
        <v>123</v>
      </c>
      <c r="O9" s="490">
        <f t="shared" ref="O9:O45" si="0">AVERAGE(C9:K9)</f>
        <v>37.263598785473789</v>
      </c>
      <c r="P9" s="319"/>
      <c r="Q9" s="319"/>
      <c r="R9" s="319"/>
      <c r="S9" s="319"/>
      <c r="U9" s="319"/>
    </row>
    <row r="10" spans="1:26" ht="17.25" customHeight="1">
      <c r="A10" s="334" t="s">
        <v>144</v>
      </c>
      <c r="B10" s="335" t="s">
        <v>101</v>
      </c>
      <c r="C10" s="336">
        <v>0.7354895104895105</v>
      </c>
      <c r="D10" s="337">
        <v>0.69807692307692304</v>
      </c>
      <c r="E10" s="338">
        <v>0.68646153846153857</v>
      </c>
      <c r="F10" s="338">
        <v>0.69288461538461532</v>
      </c>
      <c r="G10" s="338">
        <v>0.74</v>
      </c>
      <c r="H10" s="337">
        <v>0.65928571428571436</v>
      </c>
      <c r="I10" s="340">
        <v>0.62678571428571428</v>
      </c>
      <c r="J10" s="337">
        <v>0.63571428571428579</v>
      </c>
      <c r="K10" s="337">
        <v>0.62375000000000003</v>
      </c>
      <c r="L10" s="337">
        <v>0.62821428571428561</v>
      </c>
      <c r="M10" s="337">
        <v>0.63354945054945044</v>
      </c>
      <c r="N10" s="337">
        <v>0.63660714285714293</v>
      </c>
      <c r="O10" s="490">
        <f t="shared" si="0"/>
        <v>0.67760536685536699</v>
      </c>
      <c r="P10" s="319"/>
      <c r="Q10" s="319"/>
      <c r="R10" s="319"/>
      <c r="S10" s="319"/>
      <c r="U10" s="319"/>
    </row>
    <row r="11" spans="1:26" ht="17.25" customHeight="1">
      <c r="A11" s="334" t="s">
        <v>145</v>
      </c>
      <c r="B11" s="335" t="s">
        <v>101</v>
      </c>
      <c r="C11" s="336">
        <v>0.73</v>
      </c>
      <c r="D11" s="337">
        <v>0.69374999999999998</v>
      </c>
      <c r="E11" s="338">
        <v>0.69499999999999995</v>
      </c>
      <c r="F11" s="338">
        <v>0.70333333333333337</v>
      </c>
      <c r="G11" s="338">
        <v>0.78500000000000003</v>
      </c>
      <c r="H11" s="337">
        <v>0.6834285714285715</v>
      </c>
      <c r="I11" s="340">
        <v>0.63267857142857142</v>
      </c>
      <c r="J11" s="337">
        <v>0.63185714285714289</v>
      </c>
      <c r="K11" s="337">
        <v>0.63375000000000004</v>
      </c>
      <c r="L11" s="337">
        <v>0.64089285714285715</v>
      </c>
      <c r="M11" s="337">
        <v>0.6331978021978022</v>
      </c>
      <c r="N11" s="337">
        <v>0.63678571428571429</v>
      </c>
      <c r="O11" s="490">
        <f t="shared" si="0"/>
        <v>0.68764417989417992</v>
      </c>
      <c r="P11" s="319"/>
      <c r="Q11" s="319"/>
      <c r="R11" s="319"/>
      <c r="S11" s="319"/>
      <c r="U11" s="319"/>
    </row>
    <row r="12" spans="1:26" ht="17.25" customHeight="1">
      <c r="A12" s="341" t="s">
        <v>146</v>
      </c>
      <c r="B12" s="335" t="s">
        <v>101</v>
      </c>
      <c r="C12" s="336">
        <v>0.70770202020202022</v>
      </c>
      <c r="D12" s="337">
        <v>0.66249999999999998</v>
      </c>
      <c r="E12" s="338">
        <v>0.64490909090909088</v>
      </c>
      <c r="F12" s="338">
        <v>0.64818181818181819</v>
      </c>
      <c r="G12" s="338">
        <v>0.63545454545454549</v>
      </c>
      <c r="H12" s="337">
        <v>0.57907692307692316</v>
      </c>
      <c r="I12" s="340">
        <v>0.53346153846153843</v>
      </c>
      <c r="J12" s="337">
        <v>0.54</v>
      </c>
      <c r="K12" s="337">
        <v>0.54230769230769238</v>
      </c>
      <c r="L12" s="337">
        <v>0.53692307692307684</v>
      </c>
      <c r="M12" s="337">
        <v>0.52810256410256406</v>
      </c>
      <c r="N12" s="337">
        <v>0.53596153846153838</v>
      </c>
      <c r="O12" s="490">
        <f t="shared" si="0"/>
        <v>0.61039929206595867</v>
      </c>
      <c r="P12" s="319"/>
      <c r="Q12" s="319"/>
      <c r="R12" s="319"/>
      <c r="S12" s="319"/>
      <c r="U12" s="319"/>
    </row>
    <row r="13" spans="1:26" ht="17.25" customHeight="1">
      <c r="A13" s="341" t="s">
        <v>232</v>
      </c>
      <c r="B13" s="335" t="s">
        <v>101</v>
      </c>
      <c r="C13" s="336">
        <v>0.71237373737373744</v>
      </c>
      <c r="D13" s="337">
        <v>0.71022727272727282</v>
      </c>
      <c r="E13" s="338">
        <v>0.68636363636363629</v>
      </c>
      <c r="F13" s="338">
        <v>0.69268181818181818</v>
      </c>
      <c r="G13" s="338">
        <v>0.73068181818181821</v>
      </c>
      <c r="H13" s="337">
        <v>0.63766666666666671</v>
      </c>
      <c r="I13" s="340">
        <v>0.58625000000000005</v>
      </c>
      <c r="J13" s="337">
        <v>0.59983333333333333</v>
      </c>
      <c r="K13" s="337">
        <v>0.59270833333333328</v>
      </c>
      <c r="L13" s="337">
        <v>0.57250000000000001</v>
      </c>
      <c r="M13" s="337">
        <v>0.5562424242424242</v>
      </c>
      <c r="N13" s="337">
        <v>0.54854166666666659</v>
      </c>
      <c r="O13" s="490">
        <f t="shared" si="0"/>
        <v>0.66097629068462416</v>
      </c>
      <c r="P13" s="319"/>
      <c r="Q13" s="319"/>
      <c r="R13" s="319"/>
      <c r="S13" s="319"/>
      <c r="U13" s="319"/>
    </row>
    <row r="14" spans="1:26" ht="17.25" customHeight="1">
      <c r="A14" s="341" t="s">
        <v>147</v>
      </c>
      <c r="B14" s="335" t="s">
        <v>101</v>
      </c>
      <c r="C14" s="336">
        <v>1.825</v>
      </c>
      <c r="D14" s="337">
        <v>1.7</v>
      </c>
      <c r="E14" s="338">
        <v>1.69</v>
      </c>
      <c r="F14" s="338">
        <v>1.5625</v>
      </c>
      <c r="G14" s="338">
        <v>1.3</v>
      </c>
      <c r="H14" s="337">
        <v>1.3</v>
      </c>
      <c r="I14" s="340">
        <v>1.3</v>
      </c>
      <c r="J14" s="337">
        <v>1.3</v>
      </c>
      <c r="K14" s="337">
        <v>1.3</v>
      </c>
      <c r="L14" s="337">
        <v>1.3</v>
      </c>
      <c r="M14" s="337">
        <v>1.3</v>
      </c>
      <c r="N14" s="337">
        <v>1.3374999999999999</v>
      </c>
      <c r="O14" s="490">
        <f t="shared" si="0"/>
        <v>1.4752777777777781</v>
      </c>
      <c r="P14" s="319"/>
      <c r="Q14" s="319"/>
      <c r="R14" s="319"/>
      <c r="S14" s="319"/>
      <c r="U14" s="319"/>
    </row>
    <row r="15" spans="1:26" ht="17.25" customHeight="1">
      <c r="A15" s="341" t="s">
        <v>233</v>
      </c>
      <c r="B15" s="335" t="s">
        <v>34</v>
      </c>
      <c r="C15" s="336">
        <v>182.61136363636362</v>
      </c>
      <c r="D15" s="337">
        <v>184.15909090909091</v>
      </c>
      <c r="E15" s="338">
        <v>180.72727272727275</v>
      </c>
      <c r="F15" s="338">
        <v>174.43181818181819</v>
      </c>
      <c r="G15" s="338">
        <v>155.47999999999999</v>
      </c>
      <c r="H15" s="337">
        <v>152.6</v>
      </c>
      <c r="I15" s="340">
        <v>148.04166666666666</v>
      </c>
      <c r="J15" s="337">
        <v>149.5</v>
      </c>
      <c r="K15" s="337">
        <v>154.125</v>
      </c>
      <c r="L15" s="337">
        <v>156.85416666666669</v>
      </c>
      <c r="M15" s="337">
        <v>135.25303030303033</v>
      </c>
      <c r="N15" s="337">
        <v>130.41666666666666</v>
      </c>
      <c r="O15" s="490">
        <f t="shared" si="0"/>
        <v>164.63069023569022</v>
      </c>
      <c r="P15" s="319"/>
      <c r="Q15" s="319"/>
      <c r="R15" s="319"/>
      <c r="S15" s="319"/>
      <c r="U15" s="319"/>
    </row>
    <row r="16" spans="1:26" ht="17.25" customHeight="1">
      <c r="A16" s="334" t="s">
        <v>152</v>
      </c>
      <c r="B16" s="335" t="s">
        <v>41</v>
      </c>
      <c r="C16" s="336">
        <v>63.349650349650346</v>
      </c>
      <c r="D16" s="337">
        <v>61.653846153846146</v>
      </c>
      <c r="E16" s="338">
        <v>63.769230769230759</v>
      </c>
      <c r="F16" s="338">
        <v>64.230769230769226</v>
      </c>
      <c r="G16" s="338">
        <v>65.442499999999995</v>
      </c>
      <c r="H16" s="337">
        <v>66.414285714285711</v>
      </c>
      <c r="I16" s="340">
        <v>66.508333333333326</v>
      </c>
      <c r="J16" s="337">
        <v>67.52</v>
      </c>
      <c r="K16" s="337">
        <v>67.073809523809516</v>
      </c>
      <c r="L16" s="337">
        <v>70.875</v>
      </c>
      <c r="M16" s="337">
        <v>75.689523809523806</v>
      </c>
      <c r="N16" s="337">
        <v>76.599999999999994</v>
      </c>
      <c r="O16" s="490">
        <f t="shared" si="0"/>
        <v>65.106936119436114</v>
      </c>
      <c r="P16" s="319"/>
      <c r="Q16" s="319"/>
      <c r="R16" s="319"/>
      <c r="S16" s="319"/>
      <c r="U16" s="319"/>
    </row>
    <row r="17" spans="1:21" ht="17.25" customHeight="1">
      <c r="A17" s="341" t="s">
        <v>154</v>
      </c>
      <c r="B17" s="335" t="s">
        <v>34</v>
      </c>
      <c r="C17" s="336">
        <v>121.76339285714286</v>
      </c>
      <c r="D17" s="337">
        <v>117.14285714285714</v>
      </c>
      <c r="E17" s="338" t="s">
        <v>123</v>
      </c>
      <c r="F17" s="338" t="s">
        <v>123</v>
      </c>
      <c r="G17" s="338" t="s">
        <v>123</v>
      </c>
      <c r="H17" s="337">
        <v>65.0625</v>
      </c>
      <c r="I17" s="342">
        <v>66.63</v>
      </c>
      <c r="J17" s="337">
        <v>67.288888888888891</v>
      </c>
      <c r="K17" s="337">
        <v>64.518518518518519</v>
      </c>
      <c r="L17" s="337" t="s">
        <v>123</v>
      </c>
      <c r="M17" s="337" t="s">
        <v>123</v>
      </c>
      <c r="N17" s="337" t="s">
        <v>123</v>
      </c>
      <c r="O17" s="490">
        <f t="shared" si="0"/>
        <v>83.734359567901237</v>
      </c>
      <c r="P17" s="248"/>
      <c r="Q17" s="248"/>
      <c r="R17" s="248"/>
      <c r="S17" s="248"/>
      <c r="U17" s="248"/>
    </row>
    <row r="18" spans="1:21" ht="17.25" customHeight="1">
      <c r="A18" s="341" t="s">
        <v>157</v>
      </c>
      <c r="B18" s="335" t="s">
        <v>101</v>
      </c>
      <c r="C18" s="336">
        <v>0.46011904761904759</v>
      </c>
      <c r="D18" s="337">
        <v>0.43696428571428581</v>
      </c>
      <c r="E18" s="338">
        <v>0.4295714285714286</v>
      </c>
      <c r="F18" s="338">
        <v>0.4319642857142858</v>
      </c>
      <c r="G18" s="338">
        <v>0.46750000000000003</v>
      </c>
      <c r="H18" s="337">
        <v>0.45360000000000006</v>
      </c>
      <c r="I18" s="340">
        <v>0.45833333333333331</v>
      </c>
      <c r="J18" s="337">
        <v>0.48173333333333329</v>
      </c>
      <c r="K18" s="337">
        <v>0.47545238095238096</v>
      </c>
      <c r="L18" s="337">
        <v>0.47782142857142862</v>
      </c>
      <c r="M18" s="337">
        <v>0.47968571428571433</v>
      </c>
      <c r="N18" s="337">
        <v>0.48100000000000009</v>
      </c>
      <c r="O18" s="490">
        <f t="shared" si="0"/>
        <v>0.45502645502645511</v>
      </c>
      <c r="P18" s="319"/>
      <c r="Q18" s="319"/>
      <c r="R18" s="319"/>
      <c r="S18" s="319"/>
      <c r="U18" s="319"/>
    </row>
    <row r="19" spans="1:21" ht="17.25" customHeight="1">
      <c r="A19" s="341" t="s">
        <v>159</v>
      </c>
      <c r="B19" s="335" t="s">
        <v>34</v>
      </c>
      <c r="C19" s="336">
        <v>18.920454545454547</v>
      </c>
      <c r="D19" s="337">
        <v>18.454545454545453</v>
      </c>
      <c r="E19" s="338" t="s">
        <v>123</v>
      </c>
      <c r="F19" s="338" t="s">
        <v>123</v>
      </c>
      <c r="G19" s="338">
        <v>16.157499999999999</v>
      </c>
      <c r="H19" s="337">
        <v>16.583333333333332</v>
      </c>
      <c r="I19" s="340">
        <v>16.270833333333332</v>
      </c>
      <c r="J19" s="337">
        <v>16.2</v>
      </c>
      <c r="K19" s="337">
        <v>15.474358974358973</v>
      </c>
      <c r="L19" s="337" t="s">
        <v>123</v>
      </c>
      <c r="M19" s="337" t="s">
        <v>123</v>
      </c>
      <c r="N19" s="337" t="s">
        <v>123</v>
      </c>
      <c r="O19" s="490">
        <f t="shared" si="0"/>
        <v>16.865860805860805</v>
      </c>
      <c r="P19" s="319"/>
      <c r="Q19" s="319"/>
      <c r="R19" s="319"/>
      <c r="S19" s="319"/>
      <c r="U19" s="319"/>
    </row>
    <row r="20" spans="1:21" ht="17.25" customHeight="1">
      <c r="A20" s="341" t="s">
        <v>160</v>
      </c>
      <c r="B20" s="335" t="s">
        <v>34</v>
      </c>
      <c r="C20" s="336">
        <v>36.5</v>
      </c>
      <c r="D20" s="337">
        <v>35.75</v>
      </c>
      <c r="E20" s="338">
        <v>36.4</v>
      </c>
      <c r="F20" s="338">
        <v>39.25</v>
      </c>
      <c r="G20" s="338">
        <v>39.799999999999997</v>
      </c>
      <c r="H20" s="337">
        <v>40.6</v>
      </c>
      <c r="I20" s="340">
        <v>39.5</v>
      </c>
      <c r="J20" s="337">
        <v>39.6</v>
      </c>
      <c r="K20" s="337">
        <v>37.75</v>
      </c>
      <c r="L20" s="337">
        <v>37</v>
      </c>
      <c r="M20" s="337">
        <v>36</v>
      </c>
      <c r="N20" s="337">
        <v>36</v>
      </c>
      <c r="O20" s="490">
        <f t="shared" si="0"/>
        <v>38.349999999999994</v>
      </c>
      <c r="P20" s="319"/>
      <c r="Q20" s="319"/>
      <c r="R20" s="319"/>
      <c r="S20" s="319"/>
      <c r="U20" s="319"/>
    </row>
    <row r="21" spans="1:21" ht="17.25" customHeight="1">
      <c r="A21" s="341" t="s">
        <v>161</v>
      </c>
      <c r="B21" s="335" t="s">
        <v>47</v>
      </c>
      <c r="C21" s="336">
        <v>447.26190476190476</v>
      </c>
      <c r="D21" s="337">
        <v>426.69642857142856</v>
      </c>
      <c r="E21" s="338">
        <v>424.35714285714283</v>
      </c>
      <c r="F21" s="338">
        <v>414.28571428571428</v>
      </c>
      <c r="G21" s="338">
        <v>415.03750000000002</v>
      </c>
      <c r="H21" s="337">
        <v>405.77333333333337</v>
      </c>
      <c r="I21" s="340">
        <v>418</v>
      </c>
      <c r="J21" s="337">
        <v>428.13333333333338</v>
      </c>
      <c r="K21" s="337">
        <v>433.16666666666669</v>
      </c>
      <c r="L21" s="337">
        <v>443.58333333333331</v>
      </c>
      <c r="M21" s="337">
        <v>434.83047619047619</v>
      </c>
      <c r="N21" s="337">
        <v>437.08333333333331</v>
      </c>
      <c r="O21" s="490">
        <f t="shared" si="0"/>
        <v>423.63466931216931</v>
      </c>
      <c r="P21" s="319"/>
      <c r="Q21" s="319"/>
      <c r="R21" s="319"/>
      <c r="S21" s="319"/>
      <c r="U21" s="319"/>
    </row>
    <row r="22" spans="1:21" ht="17.25" customHeight="1">
      <c r="A22" s="341" t="s">
        <v>234</v>
      </c>
      <c r="B22" s="335" t="s">
        <v>47</v>
      </c>
      <c r="C22" s="336">
        <v>332.09821428571428</v>
      </c>
      <c r="D22" s="337">
        <v>331.07142857142856</v>
      </c>
      <c r="E22" s="338">
        <v>327.92857142857144</v>
      </c>
      <c r="F22" s="338">
        <v>327.76785714285711</v>
      </c>
      <c r="G22" s="338">
        <v>313.83499999999998</v>
      </c>
      <c r="H22" s="337">
        <v>318.39999999999998</v>
      </c>
      <c r="I22" s="340">
        <v>325.08333333333331</v>
      </c>
      <c r="J22" s="337">
        <v>329.68</v>
      </c>
      <c r="K22" s="337">
        <v>331.21666666666664</v>
      </c>
      <c r="L22" s="337">
        <v>336.61666666666667</v>
      </c>
      <c r="M22" s="337">
        <v>335.68571428571431</v>
      </c>
      <c r="N22" s="337">
        <v>338.61666666666667</v>
      </c>
      <c r="O22" s="490">
        <f t="shared" si="0"/>
        <v>326.34234126984131</v>
      </c>
      <c r="P22" s="319"/>
      <c r="Q22" s="319"/>
      <c r="R22" s="319"/>
      <c r="S22" s="319"/>
      <c r="U22" s="319"/>
    </row>
    <row r="23" spans="1:21" ht="17.25" customHeight="1">
      <c r="A23" s="341" t="s">
        <v>163</v>
      </c>
      <c r="B23" s="335" t="s">
        <v>106</v>
      </c>
      <c r="C23" s="336">
        <v>67.270629370629365</v>
      </c>
      <c r="D23" s="337">
        <v>63.26634615384615</v>
      </c>
      <c r="E23" s="338">
        <v>60.398901098901106</v>
      </c>
      <c r="F23" s="338">
        <v>60.839285714285715</v>
      </c>
      <c r="G23" s="338">
        <v>61.482500000000002</v>
      </c>
      <c r="H23" s="337">
        <v>62.61333333333333</v>
      </c>
      <c r="I23" s="340">
        <v>63.683333333333337</v>
      </c>
      <c r="J23" s="337">
        <v>64.133333333333326</v>
      </c>
      <c r="K23" s="337">
        <v>64.233333333333334</v>
      </c>
      <c r="L23" s="337">
        <v>64.7</v>
      </c>
      <c r="M23" s="337">
        <v>62.808571428571426</v>
      </c>
      <c r="N23" s="337">
        <v>62.366666666666667</v>
      </c>
      <c r="O23" s="490">
        <f t="shared" si="0"/>
        <v>63.102332852332857</v>
      </c>
      <c r="P23" s="319"/>
      <c r="Q23" s="319"/>
      <c r="R23" s="319"/>
      <c r="S23" s="319"/>
      <c r="U23" s="319"/>
    </row>
    <row r="24" spans="1:21" ht="17.25" customHeight="1">
      <c r="A24" s="334" t="s">
        <v>164</v>
      </c>
      <c r="B24" s="335" t="s">
        <v>106</v>
      </c>
      <c r="C24" s="336">
        <v>70.207852564102566</v>
      </c>
      <c r="D24" s="337">
        <v>66.262500000000003</v>
      </c>
      <c r="E24" s="338">
        <v>63.214285714285708</v>
      </c>
      <c r="F24" s="338">
        <v>63.535714285714278</v>
      </c>
      <c r="G24" s="338">
        <v>64.58</v>
      </c>
      <c r="H24" s="337">
        <v>66.457142857142856</v>
      </c>
      <c r="I24" s="340">
        <v>67.071428571428569</v>
      </c>
      <c r="J24" s="337">
        <v>66.98571428571428</v>
      </c>
      <c r="K24" s="337">
        <v>66.928571428571431</v>
      </c>
      <c r="L24" s="337">
        <v>67.25</v>
      </c>
      <c r="M24" s="337">
        <v>65.606593406593404</v>
      </c>
      <c r="N24" s="337">
        <v>65.205952380952397</v>
      </c>
      <c r="O24" s="490">
        <f t="shared" si="0"/>
        <v>66.138134411884408</v>
      </c>
      <c r="P24" s="319"/>
      <c r="Q24" s="319"/>
      <c r="R24" s="319"/>
      <c r="S24" s="319"/>
      <c r="U24" s="319"/>
    </row>
    <row r="25" spans="1:21" ht="17.25" customHeight="1">
      <c r="A25" s="334" t="s">
        <v>166</v>
      </c>
      <c r="B25" s="335" t="s">
        <v>47</v>
      </c>
      <c r="C25" s="336">
        <v>611.75595238095229</v>
      </c>
      <c r="D25" s="337">
        <v>587.67857142857133</v>
      </c>
      <c r="E25" s="338">
        <v>565.85714285714289</v>
      </c>
      <c r="F25" s="338">
        <v>555.35714285714278</v>
      </c>
      <c r="G25" s="338">
        <v>513.35500000000002</v>
      </c>
      <c r="H25" s="337">
        <v>547.47619047619048</v>
      </c>
      <c r="I25" s="340">
        <v>569.33333333333337</v>
      </c>
      <c r="J25" s="337">
        <v>572.73333333333335</v>
      </c>
      <c r="K25" s="337">
        <v>578.5</v>
      </c>
      <c r="L25" s="337">
        <v>594.25</v>
      </c>
      <c r="M25" s="337">
        <v>585.55238095238087</v>
      </c>
      <c r="N25" s="337">
        <v>589.5</v>
      </c>
      <c r="O25" s="490">
        <f t="shared" si="0"/>
        <v>566.89407407407407</v>
      </c>
      <c r="P25" s="319"/>
      <c r="Q25" s="319"/>
      <c r="R25" s="319"/>
      <c r="S25" s="319"/>
      <c r="U25" s="319"/>
    </row>
    <row r="26" spans="1:21" ht="17.25" customHeight="1">
      <c r="A26" s="334" t="s">
        <v>235</v>
      </c>
      <c r="B26" s="335" t="s">
        <v>47</v>
      </c>
      <c r="C26" s="336">
        <v>878.75</v>
      </c>
      <c r="D26" s="337">
        <v>873.21428571428578</v>
      </c>
      <c r="E26" s="338">
        <v>877.14285714285722</v>
      </c>
      <c r="F26" s="338">
        <v>875</v>
      </c>
      <c r="G26" s="338">
        <v>851.66499999999996</v>
      </c>
      <c r="H26" s="337">
        <v>876.53333333333319</v>
      </c>
      <c r="I26" s="340">
        <v>886.66666666666663</v>
      </c>
      <c r="J26" s="337">
        <v>911.86666666666679</v>
      </c>
      <c r="K26" s="337">
        <v>950.16666666666663</v>
      </c>
      <c r="L26" s="337">
        <v>951.66666666666663</v>
      </c>
      <c r="M26" s="337">
        <v>956.12380952380954</v>
      </c>
      <c r="N26" s="337">
        <v>955.66666666666674</v>
      </c>
      <c r="O26" s="490">
        <f t="shared" si="0"/>
        <v>886.77838624338631</v>
      </c>
      <c r="P26" s="319"/>
      <c r="Q26" s="319"/>
      <c r="R26" s="319"/>
      <c r="S26" s="319"/>
      <c r="U26" s="319"/>
    </row>
    <row r="27" spans="1:21" ht="17.25" customHeight="1">
      <c r="A27" s="334" t="s">
        <v>169</v>
      </c>
      <c r="B27" s="335" t="s">
        <v>47</v>
      </c>
      <c r="C27" s="336">
        <v>1337.797619047619</v>
      </c>
      <c r="D27" s="337">
        <v>1353.5714285714284</v>
      </c>
      <c r="E27" s="338">
        <v>1349</v>
      </c>
      <c r="F27" s="338">
        <v>1331.4285714285713</v>
      </c>
      <c r="G27" s="338">
        <v>1315</v>
      </c>
      <c r="H27" s="337">
        <v>1316.6666666666667</v>
      </c>
      <c r="I27" s="340">
        <v>1320</v>
      </c>
      <c r="J27" s="337">
        <v>1342.6666666666667</v>
      </c>
      <c r="K27" s="337">
        <v>1361.6666666666667</v>
      </c>
      <c r="L27" s="337">
        <v>1356.6666666666667</v>
      </c>
      <c r="M27" s="337">
        <v>1375.3619047619045</v>
      </c>
      <c r="N27" s="337">
        <v>1390.1666666666665</v>
      </c>
      <c r="O27" s="490">
        <f t="shared" si="0"/>
        <v>1336.4219576719577</v>
      </c>
      <c r="P27" s="319"/>
      <c r="Q27" s="319"/>
      <c r="R27" s="319"/>
      <c r="S27" s="319"/>
      <c r="U27" s="319"/>
    </row>
    <row r="28" spans="1:21" ht="17.25" customHeight="1">
      <c r="A28" s="341" t="s">
        <v>170</v>
      </c>
      <c r="B28" s="335" t="s">
        <v>106</v>
      </c>
      <c r="C28" s="336">
        <v>59.349300699300699</v>
      </c>
      <c r="D28" s="337">
        <v>55.781730769230776</v>
      </c>
      <c r="E28" s="338">
        <v>53.671428571428578</v>
      </c>
      <c r="F28" s="338">
        <v>55.035714285714292</v>
      </c>
      <c r="G28" s="338">
        <v>55.525714285714272</v>
      </c>
      <c r="H28" s="337">
        <v>56.146666666666668</v>
      </c>
      <c r="I28" s="340">
        <v>56.8</v>
      </c>
      <c r="J28" s="337">
        <v>57.226666666666667</v>
      </c>
      <c r="K28" s="337">
        <v>57.566666666666663</v>
      </c>
      <c r="L28" s="337">
        <v>58.616666666666667</v>
      </c>
      <c r="M28" s="337">
        <v>57.392380952380961</v>
      </c>
      <c r="N28" s="337">
        <v>57.1</v>
      </c>
      <c r="O28" s="490">
        <f t="shared" si="0"/>
        <v>56.344876512376516</v>
      </c>
      <c r="P28" s="319"/>
      <c r="Q28" s="319"/>
      <c r="R28" s="319"/>
      <c r="S28" s="319"/>
      <c r="U28" s="319"/>
    </row>
    <row r="29" spans="1:21" ht="17.25" customHeight="1">
      <c r="A29" s="341" t="s">
        <v>236</v>
      </c>
      <c r="B29" s="335" t="s">
        <v>106</v>
      </c>
      <c r="C29" s="336">
        <v>62.624475524475528</v>
      </c>
      <c r="D29" s="337">
        <v>59.328461538461532</v>
      </c>
      <c r="E29" s="338">
        <v>57.061538461538461</v>
      </c>
      <c r="F29" s="338">
        <v>58.42307692307692</v>
      </c>
      <c r="G29" s="338">
        <v>59.115961538461555</v>
      </c>
      <c r="H29" s="337">
        <v>59.542857142857144</v>
      </c>
      <c r="I29" s="340">
        <v>60.125</v>
      </c>
      <c r="J29" s="337">
        <v>60.442857142857143</v>
      </c>
      <c r="K29" s="337">
        <v>60.489285714285714</v>
      </c>
      <c r="L29" s="337">
        <v>61.35</v>
      </c>
      <c r="M29" s="337">
        <v>60.107619047619053</v>
      </c>
      <c r="N29" s="337">
        <v>59.983333333333334</v>
      </c>
      <c r="O29" s="490">
        <f t="shared" si="0"/>
        <v>59.683723776223779</v>
      </c>
      <c r="P29" s="319"/>
      <c r="Q29" s="319"/>
      <c r="R29" s="319"/>
      <c r="S29" s="319"/>
      <c r="U29" s="319"/>
    </row>
    <row r="30" spans="1:21" ht="17.25" customHeight="1">
      <c r="A30" s="341" t="s">
        <v>237</v>
      </c>
      <c r="B30" s="335" t="s">
        <v>70</v>
      </c>
      <c r="C30" s="336">
        <v>0.48483012820512822</v>
      </c>
      <c r="D30" s="337">
        <v>0.45980769230769242</v>
      </c>
      <c r="E30" s="338">
        <v>0.44184615384615389</v>
      </c>
      <c r="F30" s="338">
        <v>0.44173076923076937</v>
      </c>
      <c r="G30" s="338">
        <v>0.46250000000000002</v>
      </c>
      <c r="H30" s="337">
        <v>0.49939560439560438</v>
      </c>
      <c r="I30" s="340">
        <v>0.55326923076923074</v>
      </c>
      <c r="J30" s="337">
        <v>0.59215384615384614</v>
      </c>
      <c r="K30" s="337">
        <v>0.59807692307692306</v>
      </c>
      <c r="L30" s="337">
        <v>0.58250000000000002</v>
      </c>
      <c r="M30" s="337">
        <v>0.55746153846153845</v>
      </c>
      <c r="N30" s="337">
        <v>0.53788461538461541</v>
      </c>
      <c r="O30" s="490">
        <f t="shared" si="0"/>
        <v>0.50373448310948321</v>
      </c>
      <c r="P30" s="319"/>
      <c r="Q30" s="319"/>
      <c r="R30" s="319"/>
      <c r="S30" s="319"/>
      <c r="U30" s="319"/>
    </row>
    <row r="31" spans="1:21" ht="17.25" customHeight="1">
      <c r="A31" s="341" t="s">
        <v>175</v>
      </c>
      <c r="B31" s="335" t="s">
        <v>70</v>
      </c>
      <c r="C31" s="336">
        <v>1.0150297619047617</v>
      </c>
      <c r="D31" s="337">
        <v>1.0357142857142856</v>
      </c>
      <c r="E31" s="338">
        <v>1.0207142857142855</v>
      </c>
      <c r="F31" s="338">
        <v>1.0303571428571427</v>
      </c>
      <c r="G31" s="338">
        <v>0.995</v>
      </c>
      <c r="H31" s="337">
        <v>1.0266666666666668</v>
      </c>
      <c r="I31" s="340">
        <v>1.0666666666666667</v>
      </c>
      <c r="J31" s="337">
        <v>1.0666666666666667</v>
      </c>
      <c r="K31" s="337">
        <v>1.0666666666666667</v>
      </c>
      <c r="L31" s="337">
        <v>1.0666666666666667</v>
      </c>
      <c r="M31" s="337">
        <v>1.058095238095238</v>
      </c>
      <c r="N31" s="337">
        <v>1.06</v>
      </c>
      <c r="O31" s="490">
        <f t="shared" si="0"/>
        <v>1.0359424603174601</v>
      </c>
      <c r="P31" s="319"/>
      <c r="Q31" s="319"/>
      <c r="R31" s="319"/>
      <c r="S31" s="319"/>
      <c r="U31" s="319"/>
    </row>
    <row r="32" spans="1:21" ht="17.25" customHeight="1">
      <c r="A32" s="341" t="s">
        <v>238</v>
      </c>
      <c r="B32" s="335" t="s">
        <v>70</v>
      </c>
      <c r="C32" s="336">
        <v>0.39555555555555555</v>
      </c>
      <c r="D32" s="337">
        <v>0.3644444444444444</v>
      </c>
      <c r="E32" s="338">
        <v>0.35377777777777775</v>
      </c>
      <c r="F32" s="338">
        <v>0.35083333333333327</v>
      </c>
      <c r="G32" s="338">
        <v>0.36138888888888893</v>
      </c>
      <c r="H32" s="337">
        <v>0.40160000000000001</v>
      </c>
      <c r="I32" s="340">
        <v>0.44849999999999995</v>
      </c>
      <c r="J32" s="337">
        <v>0.47844444444444445</v>
      </c>
      <c r="K32" s="337">
        <v>0.46888888888888891</v>
      </c>
      <c r="L32" s="337">
        <v>0.45694444444444443</v>
      </c>
      <c r="M32" s="337">
        <v>0.47283333333333333</v>
      </c>
      <c r="N32" s="337">
        <v>0.4613888888888889</v>
      </c>
      <c r="O32" s="490">
        <f t="shared" si="0"/>
        <v>0.40260370370370374</v>
      </c>
      <c r="P32" s="319"/>
      <c r="Q32" s="319"/>
      <c r="R32" s="319"/>
      <c r="S32" s="319"/>
      <c r="U32" s="319"/>
    </row>
    <row r="33" spans="1:21" ht="17.25" customHeight="1">
      <c r="A33" s="341" t="s">
        <v>176</v>
      </c>
      <c r="B33" s="335" t="s">
        <v>47</v>
      </c>
      <c r="C33" s="336">
        <v>10.208333333333334</v>
      </c>
      <c r="D33" s="337">
        <v>10.571428571428571</v>
      </c>
      <c r="E33" s="338">
        <v>10.628571428571428</v>
      </c>
      <c r="F33" s="338">
        <v>10.892857142857144</v>
      </c>
      <c r="G33" s="338">
        <v>11.02285714285725</v>
      </c>
      <c r="H33" s="337">
        <v>10.96</v>
      </c>
      <c r="I33" s="340">
        <v>10.933333333333334</v>
      </c>
      <c r="J33" s="337">
        <v>11.053333333333333</v>
      </c>
      <c r="K33" s="337">
        <v>11.066666666666666</v>
      </c>
      <c r="L33" s="337">
        <v>11.1</v>
      </c>
      <c r="M33" s="337">
        <v>11.19047619047619</v>
      </c>
      <c r="N33" s="337">
        <v>11.133333333333333</v>
      </c>
      <c r="O33" s="490">
        <f t="shared" si="0"/>
        <v>10.815264550264562</v>
      </c>
      <c r="P33" s="319"/>
      <c r="Q33" s="319"/>
      <c r="R33" s="319"/>
      <c r="S33" s="319"/>
      <c r="U33" s="319"/>
    </row>
    <row r="34" spans="1:21" ht="17.25" customHeight="1">
      <c r="A34" s="341" t="s">
        <v>178</v>
      </c>
      <c r="B34" s="335" t="s">
        <v>179</v>
      </c>
      <c r="C34" s="336">
        <v>2.7818452380952383</v>
      </c>
      <c r="D34" s="337">
        <v>2.9482142857142857</v>
      </c>
      <c r="E34" s="338">
        <v>3.0042857142857144</v>
      </c>
      <c r="F34" s="338">
        <v>2.9517857142857142</v>
      </c>
      <c r="G34" s="338">
        <v>2.82</v>
      </c>
      <c r="H34" s="337">
        <v>2.7866666666666666</v>
      </c>
      <c r="I34" s="340">
        <v>2.8250000000000002</v>
      </c>
      <c r="J34" s="337">
        <v>2.9639999999999995</v>
      </c>
      <c r="K34" s="337">
        <v>2.9933333333333332</v>
      </c>
      <c r="L34" s="337">
        <v>3</v>
      </c>
      <c r="M34" s="337">
        <v>3.0071428571428571</v>
      </c>
      <c r="N34" s="337">
        <v>2.9783333333333335</v>
      </c>
      <c r="O34" s="490">
        <f t="shared" si="0"/>
        <v>2.8972367724867722</v>
      </c>
      <c r="P34" s="319"/>
      <c r="Q34" s="319"/>
      <c r="R34" s="319"/>
      <c r="S34" s="319"/>
      <c r="U34" s="319"/>
    </row>
    <row r="35" spans="1:21" ht="17.25" customHeight="1">
      <c r="A35" s="341" t="s">
        <v>181</v>
      </c>
      <c r="B35" s="335" t="s">
        <v>101</v>
      </c>
      <c r="C35" s="336">
        <v>4.3066433566433568</v>
      </c>
      <c r="D35" s="337">
        <v>4.3884615384615389</v>
      </c>
      <c r="E35" s="338">
        <v>4.4169230769230774</v>
      </c>
      <c r="F35" s="338">
        <v>4.384615384615385</v>
      </c>
      <c r="G35" s="338">
        <v>4.3711538461538471</v>
      </c>
      <c r="H35" s="337">
        <v>4.3653333333333331</v>
      </c>
      <c r="I35" s="340">
        <v>4.3433333333333328</v>
      </c>
      <c r="J35" s="337">
        <v>4.3853333333333335</v>
      </c>
      <c r="K35" s="337">
        <v>4.41</v>
      </c>
      <c r="L35" s="337">
        <v>4.46</v>
      </c>
      <c r="M35" s="337">
        <v>4.4818095238095239</v>
      </c>
      <c r="N35" s="337">
        <v>4.4283333333333328</v>
      </c>
      <c r="O35" s="490">
        <f t="shared" si="0"/>
        <v>4.3746441336441348</v>
      </c>
      <c r="P35" s="319"/>
      <c r="Q35" s="319"/>
      <c r="R35" s="319"/>
      <c r="S35" s="319"/>
      <c r="U35" s="319"/>
    </row>
    <row r="36" spans="1:21" ht="17.25" customHeight="1">
      <c r="A36" s="341" t="s">
        <v>239</v>
      </c>
      <c r="B36" s="335" t="s">
        <v>106</v>
      </c>
      <c r="C36" s="336">
        <v>51.857142857142854</v>
      </c>
      <c r="D36" s="337">
        <v>50.785714285714292</v>
      </c>
      <c r="E36" s="338">
        <v>50.471428571428575</v>
      </c>
      <c r="F36" s="338">
        <v>51</v>
      </c>
      <c r="G36" s="338">
        <v>53.13</v>
      </c>
      <c r="H36" s="337">
        <v>53.786666666666669</v>
      </c>
      <c r="I36" s="340">
        <v>56.3</v>
      </c>
      <c r="J36" s="337">
        <v>56.346666666666671</v>
      </c>
      <c r="K36" s="337">
        <v>56.066666666666663</v>
      </c>
      <c r="L36" s="337">
        <v>56.05</v>
      </c>
      <c r="M36" s="337">
        <v>55.54</v>
      </c>
      <c r="N36" s="337">
        <v>55.583333333333329</v>
      </c>
      <c r="O36" s="490">
        <f t="shared" si="0"/>
        <v>53.304920634920641</v>
      </c>
      <c r="P36" s="319"/>
      <c r="Q36" s="319"/>
      <c r="R36" s="319"/>
      <c r="S36" s="319"/>
      <c r="U36" s="319"/>
    </row>
    <row r="37" spans="1:21" ht="17.25" customHeight="1">
      <c r="A37" s="341" t="s">
        <v>240</v>
      </c>
      <c r="B37" s="335" t="s">
        <v>101</v>
      </c>
      <c r="C37" s="336">
        <v>4.4443181818181818</v>
      </c>
      <c r="D37" s="337">
        <v>3.8541666666666665</v>
      </c>
      <c r="E37" s="338">
        <v>3.7166666666666663</v>
      </c>
      <c r="F37" s="338">
        <v>3.6666666666666665</v>
      </c>
      <c r="G37" s="338">
        <v>4.45</v>
      </c>
      <c r="H37" s="337">
        <v>4.2</v>
      </c>
      <c r="I37" s="340">
        <v>4.2</v>
      </c>
      <c r="J37" s="337">
        <v>4.2300000000000004</v>
      </c>
      <c r="K37" s="337">
        <v>4.2</v>
      </c>
      <c r="L37" s="337">
        <v>4.2194444444444441</v>
      </c>
      <c r="M37" s="337">
        <v>4.4542222222222225</v>
      </c>
      <c r="N37" s="337">
        <v>4.5324999999999998</v>
      </c>
      <c r="O37" s="490">
        <f t="shared" si="0"/>
        <v>4.1068686868686877</v>
      </c>
      <c r="P37" s="319"/>
      <c r="Q37" s="319"/>
      <c r="R37" s="319"/>
      <c r="S37" s="319"/>
      <c r="U37" s="319"/>
    </row>
    <row r="38" spans="1:21" ht="17.25" customHeight="1">
      <c r="A38" s="341" t="s">
        <v>183</v>
      </c>
      <c r="B38" s="335" t="s">
        <v>101</v>
      </c>
      <c r="C38" s="336">
        <v>9.9534090909090907</v>
      </c>
      <c r="D38" s="337">
        <v>10.333333333333332</v>
      </c>
      <c r="E38" s="338">
        <v>10.5</v>
      </c>
      <c r="F38" s="338">
        <v>10.6875</v>
      </c>
      <c r="G38" s="338">
        <v>10.46</v>
      </c>
      <c r="H38" s="337">
        <v>10.926373626373627</v>
      </c>
      <c r="I38" s="340">
        <v>10.892857142857144</v>
      </c>
      <c r="J38" s="337">
        <v>10.857142857142858</v>
      </c>
      <c r="K38" s="337">
        <v>10.892857142857144</v>
      </c>
      <c r="L38" s="337">
        <v>10.857142857142858</v>
      </c>
      <c r="M38" s="337">
        <v>10.856043956043958</v>
      </c>
      <c r="N38" s="337">
        <v>10.946428571428573</v>
      </c>
      <c r="O38" s="490">
        <f t="shared" si="0"/>
        <v>10.611497021497021</v>
      </c>
      <c r="P38" s="319"/>
      <c r="Q38" s="319"/>
      <c r="R38" s="319"/>
      <c r="S38" s="319"/>
      <c r="U38" s="319"/>
    </row>
    <row r="39" spans="1:21" ht="17.25" customHeight="1">
      <c r="A39" s="341" t="s">
        <v>184</v>
      </c>
      <c r="B39" s="335" t="s">
        <v>59</v>
      </c>
      <c r="C39" s="336">
        <v>12.539930555555557</v>
      </c>
      <c r="D39" s="337">
        <v>11.863888888888891</v>
      </c>
      <c r="E39" s="338">
        <v>11.7</v>
      </c>
      <c r="F39" s="338">
        <v>11.7</v>
      </c>
      <c r="G39" s="338">
        <v>12.6</v>
      </c>
      <c r="H39" s="337">
        <v>12.768253968253967</v>
      </c>
      <c r="I39" s="340">
        <v>12.488888888888889</v>
      </c>
      <c r="J39" s="337">
        <v>12.444444444444446</v>
      </c>
      <c r="K39" s="337">
        <v>12.5</v>
      </c>
      <c r="L39" s="337">
        <v>16.666666666666668</v>
      </c>
      <c r="M39" s="337">
        <v>12.852777777777778</v>
      </c>
      <c r="N39" s="337">
        <v>12.666666666666666</v>
      </c>
      <c r="O39" s="490">
        <f t="shared" si="0"/>
        <v>12.289489638447971</v>
      </c>
      <c r="P39" s="319"/>
      <c r="Q39" s="319"/>
      <c r="R39" s="319"/>
      <c r="S39" s="319"/>
      <c r="U39" s="319"/>
    </row>
    <row r="40" spans="1:21" ht="17.25" customHeight="1">
      <c r="A40" s="341" t="s">
        <v>243</v>
      </c>
      <c r="B40" s="335" t="s">
        <v>59</v>
      </c>
      <c r="C40" s="336">
        <v>13.705357142857142</v>
      </c>
      <c r="D40" s="337">
        <v>14.125</v>
      </c>
      <c r="E40" s="338">
        <v>14.644444444444446</v>
      </c>
      <c r="F40" s="338">
        <v>15.305555555555555</v>
      </c>
      <c r="G40" s="338">
        <v>12.945</v>
      </c>
      <c r="H40" s="337">
        <v>14.311111111111112</v>
      </c>
      <c r="I40" s="340">
        <v>14.283333333333335</v>
      </c>
      <c r="J40" s="337">
        <v>14.04</v>
      </c>
      <c r="K40" s="337">
        <v>13.95</v>
      </c>
      <c r="L40" s="337">
        <v>14.1</v>
      </c>
      <c r="M40" s="337">
        <v>14.355555555555554</v>
      </c>
      <c r="N40" s="337">
        <v>14.3</v>
      </c>
      <c r="O40" s="490">
        <f t="shared" si="0"/>
        <v>14.145533509700179</v>
      </c>
      <c r="P40" s="319"/>
      <c r="Q40" s="319"/>
      <c r="R40" s="319"/>
      <c r="S40" s="319"/>
      <c r="U40" s="319"/>
    </row>
    <row r="41" spans="1:21" ht="17.25" customHeight="1">
      <c r="A41" s="341" t="s">
        <v>244</v>
      </c>
      <c r="B41" s="335" t="s">
        <v>59</v>
      </c>
      <c r="C41" s="336">
        <v>16.812996031746032</v>
      </c>
      <c r="D41" s="337">
        <v>16.25</v>
      </c>
      <c r="E41" s="338">
        <v>15.644444444444446</v>
      </c>
      <c r="F41" s="338">
        <v>15.527777777777777</v>
      </c>
      <c r="G41" s="338">
        <v>14.8125</v>
      </c>
      <c r="H41" s="337">
        <v>14.383636363636365</v>
      </c>
      <c r="I41" s="340">
        <v>15.125</v>
      </c>
      <c r="J41" s="337">
        <v>15.533333333333335</v>
      </c>
      <c r="K41" s="337">
        <v>15.888888888888889</v>
      </c>
      <c r="L41" s="337">
        <v>15.972222222222221</v>
      </c>
      <c r="M41" s="337">
        <v>15.933333333333332</v>
      </c>
      <c r="N41" s="337">
        <v>15.444444444444445</v>
      </c>
      <c r="O41" s="490">
        <f t="shared" si="0"/>
        <v>15.553175204425205</v>
      </c>
      <c r="P41" s="319"/>
      <c r="Q41" s="319"/>
      <c r="R41" s="319"/>
      <c r="S41" s="319"/>
      <c r="U41" s="319"/>
    </row>
    <row r="42" spans="1:21" ht="17.25" customHeight="1">
      <c r="A42" s="341" t="s">
        <v>245</v>
      </c>
      <c r="B42" s="335" t="s">
        <v>151</v>
      </c>
      <c r="C42" s="336">
        <v>40.333333333333336</v>
      </c>
      <c r="D42" s="337">
        <v>40.083333333333336</v>
      </c>
      <c r="E42" s="338">
        <v>40</v>
      </c>
      <c r="F42" s="338">
        <v>40</v>
      </c>
      <c r="G42" s="338">
        <v>38.5</v>
      </c>
      <c r="H42" s="337">
        <v>39.299999999999997</v>
      </c>
      <c r="I42" s="340">
        <v>41.125</v>
      </c>
      <c r="J42" s="337">
        <v>40.36</v>
      </c>
      <c r="K42" s="337">
        <v>40.6</v>
      </c>
      <c r="L42" s="337">
        <v>40.35</v>
      </c>
      <c r="M42" s="337">
        <v>39.479999999999997</v>
      </c>
      <c r="N42" s="337">
        <v>41.5</v>
      </c>
      <c r="O42" s="490">
        <f t="shared" si="0"/>
        <v>40.033518518518527</v>
      </c>
      <c r="P42" s="319"/>
      <c r="Q42" s="319"/>
      <c r="R42" s="319"/>
      <c r="S42" s="319"/>
      <c r="U42" s="319"/>
    </row>
    <row r="43" spans="1:21" ht="17.25" customHeight="1">
      <c r="A43" s="341" t="s">
        <v>246</v>
      </c>
      <c r="B43" s="335" t="s">
        <v>12</v>
      </c>
      <c r="C43" s="336">
        <v>0.44156250000000002</v>
      </c>
      <c r="D43" s="337">
        <v>0.43</v>
      </c>
      <c r="E43" s="338">
        <v>0.42499999999999999</v>
      </c>
      <c r="F43" s="338">
        <v>0.4325</v>
      </c>
      <c r="G43" s="338">
        <v>0.47</v>
      </c>
      <c r="H43" s="337">
        <v>0.47099999999999997</v>
      </c>
      <c r="I43" s="340">
        <v>0.48920454545454539</v>
      </c>
      <c r="J43" s="337">
        <v>0.47545454545454546</v>
      </c>
      <c r="K43" s="337">
        <v>0.39583333333333337</v>
      </c>
      <c r="L43" s="337">
        <v>0.38958333333333334</v>
      </c>
      <c r="M43" s="337">
        <v>0.38833333333333336</v>
      </c>
      <c r="N43" s="337">
        <v>0.38208333333333333</v>
      </c>
      <c r="O43" s="490">
        <f t="shared" si="0"/>
        <v>0.44783943602693604</v>
      </c>
      <c r="P43" s="319"/>
      <c r="Q43" s="319"/>
      <c r="R43" s="319"/>
      <c r="S43" s="319"/>
      <c r="U43" s="319"/>
    </row>
    <row r="44" spans="1:21" ht="17.25" customHeight="1">
      <c r="A44" s="341" t="s">
        <v>185</v>
      </c>
      <c r="B44" s="335" t="s">
        <v>101</v>
      </c>
      <c r="C44" s="336">
        <v>2.3492063492063489</v>
      </c>
      <c r="D44" s="337">
        <v>2.5583333333333331</v>
      </c>
      <c r="E44" s="338">
        <v>2.6555555555555554</v>
      </c>
      <c r="F44" s="338">
        <v>2.8444444444444446</v>
      </c>
      <c r="G44" s="338">
        <v>2.83</v>
      </c>
      <c r="H44" s="337">
        <v>2.88</v>
      </c>
      <c r="I44" s="340">
        <v>2.9925000000000002</v>
      </c>
      <c r="J44" s="337">
        <v>3.01</v>
      </c>
      <c r="K44" s="337">
        <v>2.9824999999999999</v>
      </c>
      <c r="L44" s="337">
        <v>2.9874999999999998</v>
      </c>
      <c r="M44" s="337">
        <v>2.9928888888888894</v>
      </c>
      <c r="N44" s="337">
        <v>2.98</v>
      </c>
      <c r="O44" s="490">
        <f t="shared" si="0"/>
        <v>2.7891710758377428</v>
      </c>
      <c r="P44" s="319"/>
      <c r="Q44" s="319"/>
      <c r="R44" s="319"/>
      <c r="S44" s="319"/>
      <c r="U44" s="319"/>
    </row>
    <row r="45" spans="1:21" ht="17.25" customHeight="1">
      <c r="A45" s="341" t="s">
        <v>186</v>
      </c>
      <c r="B45" s="335" t="s">
        <v>12</v>
      </c>
      <c r="C45" s="336">
        <v>0.64123809523809527</v>
      </c>
      <c r="D45" s="337">
        <v>0.62669642857142849</v>
      </c>
      <c r="E45" s="338">
        <v>0.65500000000000003</v>
      </c>
      <c r="F45" s="338">
        <v>0.67625000000000002</v>
      </c>
      <c r="G45" s="338">
        <v>0.745</v>
      </c>
      <c r="H45" s="337">
        <v>0.749</v>
      </c>
      <c r="I45" s="340">
        <v>0.7528125</v>
      </c>
      <c r="J45" s="337">
        <v>0.751</v>
      </c>
      <c r="K45" s="337">
        <v>0.74312500000000004</v>
      </c>
      <c r="L45" s="337">
        <v>0.74624999999999997</v>
      </c>
      <c r="M45" s="337">
        <v>0.75271428571428567</v>
      </c>
      <c r="N45" s="337">
        <v>0.74624999999999997</v>
      </c>
      <c r="O45" s="490">
        <f t="shared" si="0"/>
        <v>0.70445800264550273</v>
      </c>
      <c r="P45" s="319"/>
      <c r="Q45" s="319"/>
      <c r="R45" s="319"/>
      <c r="S45" s="319"/>
      <c r="U45" s="319"/>
    </row>
    <row r="46" spans="1:21" ht="17.25" customHeight="1">
      <c r="A46" s="341" t="s">
        <v>187</v>
      </c>
      <c r="B46" s="335" t="s">
        <v>101</v>
      </c>
      <c r="C46" s="336" t="s">
        <v>123</v>
      </c>
      <c r="D46" s="337" t="s">
        <v>123</v>
      </c>
      <c r="E46" s="338" t="s">
        <v>123</v>
      </c>
      <c r="F46" s="338" t="s">
        <v>123</v>
      </c>
      <c r="G46" s="338" t="s">
        <v>123</v>
      </c>
      <c r="H46" s="337" t="s">
        <v>123</v>
      </c>
      <c r="I46" s="340" t="s">
        <v>123</v>
      </c>
      <c r="J46" s="337" t="s">
        <v>123</v>
      </c>
      <c r="K46" s="337" t="s">
        <v>123</v>
      </c>
      <c r="L46" s="337" t="s">
        <v>123</v>
      </c>
      <c r="M46" s="337" t="s">
        <v>123</v>
      </c>
      <c r="N46" s="337" t="s">
        <v>123</v>
      </c>
      <c r="O46" s="490" t="s">
        <v>123</v>
      </c>
      <c r="P46" s="319"/>
      <c r="Q46" s="319"/>
      <c r="R46" s="319"/>
      <c r="S46" s="319"/>
      <c r="U46" s="319"/>
    </row>
    <row r="47" spans="1:21" ht="17.25" customHeight="1">
      <c r="A47" s="341" t="s">
        <v>247</v>
      </c>
      <c r="B47" s="335" t="s">
        <v>101</v>
      </c>
      <c r="C47" s="336">
        <v>0.44937500000000002</v>
      </c>
      <c r="D47" s="337">
        <v>0.45187500000000003</v>
      </c>
      <c r="E47" s="338">
        <v>0.45500000000000002</v>
      </c>
      <c r="F47" s="338">
        <v>0.48</v>
      </c>
      <c r="G47" s="338">
        <v>0.49</v>
      </c>
      <c r="H47" s="337">
        <v>0.47249999999999998</v>
      </c>
      <c r="I47" s="340">
        <v>0.52712500000000007</v>
      </c>
      <c r="J47" s="337">
        <v>0.55000000000000004</v>
      </c>
      <c r="K47" s="337">
        <v>0.55229166666666663</v>
      </c>
      <c r="L47" s="337">
        <v>0.53716346153846151</v>
      </c>
      <c r="M47" s="337">
        <v>0.53770512820512817</v>
      </c>
      <c r="N47" s="337">
        <v>0.52269230769230768</v>
      </c>
      <c r="O47" s="490">
        <f t="shared" ref="O47:O52" si="1">AVERAGE(C47:K47)</f>
        <v>0.49201851851851841</v>
      </c>
      <c r="P47" s="319"/>
      <c r="Q47" s="319"/>
      <c r="R47" s="319"/>
      <c r="S47" s="319"/>
      <c r="U47" s="319"/>
    </row>
    <row r="48" spans="1:21" ht="17.25" customHeight="1">
      <c r="A48" s="341" t="s">
        <v>188</v>
      </c>
      <c r="B48" s="335" t="s">
        <v>106</v>
      </c>
      <c r="C48" s="336">
        <v>55.875</v>
      </c>
      <c r="D48" s="337">
        <v>56.916666666666671</v>
      </c>
      <c r="E48" s="338">
        <v>58.1</v>
      </c>
      <c r="F48" s="338">
        <v>63</v>
      </c>
      <c r="G48" s="338">
        <v>61.625</v>
      </c>
      <c r="H48" s="337">
        <v>62.914285714285711</v>
      </c>
      <c r="I48" s="340">
        <v>64.821428571428569</v>
      </c>
      <c r="J48" s="337">
        <v>65.914285714285711</v>
      </c>
      <c r="K48" s="337">
        <v>67.678571428571416</v>
      </c>
      <c r="L48" s="337">
        <v>68.035714285714278</v>
      </c>
      <c r="M48" s="337">
        <v>68.05714285714285</v>
      </c>
      <c r="N48" s="337">
        <v>68.428571428571431</v>
      </c>
      <c r="O48" s="490">
        <f t="shared" si="1"/>
        <v>61.87169312169312</v>
      </c>
      <c r="P48" s="319"/>
      <c r="Q48" s="319"/>
      <c r="R48" s="319"/>
      <c r="S48" s="319"/>
      <c r="U48" s="319"/>
    </row>
    <row r="49" spans="1:21" ht="17.25" customHeight="1">
      <c r="A49" s="341" t="s">
        <v>248</v>
      </c>
      <c r="B49" s="335" t="s">
        <v>12</v>
      </c>
      <c r="C49" s="336">
        <v>0.89</v>
      </c>
      <c r="D49" s="337">
        <v>0.88749999999999996</v>
      </c>
      <c r="E49" s="338">
        <v>0.9</v>
      </c>
      <c r="F49" s="338">
        <v>0.91749999999999998</v>
      </c>
      <c r="G49" s="338">
        <v>0.9325</v>
      </c>
      <c r="H49" s="337">
        <v>0.86909090909090914</v>
      </c>
      <c r="I49" s="340">
        <v>0.89403409090909081</v>
      </c>
      <c r="J49" s="337">
        <v>0.9425</v>
      </c>
      <c r="K49" s="337">
        <v>0.89583333333333337</v>
      </c>
      <c r="L49" s="337">
        <v>0.88461538461538458</v>
      </c>
      <c r="M49" s="337">
        <v>0.88423076923076915</v>
      </c>
      <c r="N49" s="337">
        <v>0.87115384615384617</v>
      </c>
      <c r="O49" s="490">
        <f t="shared" si="1"/>
        <v>0.9032175925925926</v>
      </c>
      <c r="P49" s="319"/>
      <c r="Q49" s="319"/>
      <c r="R49" s="319"/>
      <c r="S49" s="319"/>
      <c r="U49" s="319"/>
    </row>
    <row r="50" spans="1:21" ht="17.25" customHeight="1">
      <c r="A50" s="341" t="s">
        <v>189</v>
      </c>
      <c r="B50" s="335" t="s">
        <v>101</v>
      </c>
      <c r="C50" s="336">
        <v>1.7</v>
      </c>
      <c r="D50" s="337">
        <v>1.7333333333333334</v>
      </c>
      <c r="E50" s="338">
        <v>1.7333333333333336</v>
      </c>
      <c r="F50" s="338">
        <v>1.8708333333333333</v>
      </c>
      <c r="G50" s="338">
        <v>1.9375</v>
      </c>
      <c r="H50" s="337">
        <v>2.14</v>
      </c>
      <c r="I50" s="340">
        <v>2.7</v>
      </c>
      <c r="J50" s="337">
        <v>2.79</v>
      </c>
      <c r="K50" s="337">
        <v>2.8</v>
      </c>
      <c r="L50" s="337">
        <v>2.8</v>
      </c>
      <c r="M50" s="337">
        <v>3.52</v>
      </c>
      <c r="N50" s="337">
        <v>3.7</v>
      </c>
      <c r="O50" s="490">
        <f t="shared" si="1"/>
        <v>2.1561111111111111</v>
      </c>
      <c r="P50" s="319"/>
      <c r="Q50" s="319"/>
      <c r="R50" s="319"/>
      <c r="S50" s="319"/>
      <c r="U50" s="319"/>
    </row>
    <row r="51" spans="1:21" ht="17.25" customHeight="1">
      <c r="A51" s="341" t="s">
        <v>190</v>
      </c>
      <c r="B51" s="335" t="s">
        <v>101</v>
      </c>
      <c r="C51" s="336">
        <v>3.2625000000000002</v>
      </c>
      <c r="D51" s="337">
        <v>3.2250000000000001</v>
      </c>
      <c r="E51" s="338">
        <v>3.2250000000000001</v>
      </c>
      <c r="F51" s="338">
        <v>3.2312500000000002</v>
      </c>
      <c r="G51" s="338">
        <v>3.5</v>
      </c>
      <c r="H51" s="337">
        <v>3.5</v>
      </c>
      <c r="I51" s="340">
        <v>3.4375</v>
      </c>
      <c r="J51" s="337">
        <v>3.375</v>
      </c>
      <c r="K51" s="337">
        <v>3.2625000000000002</v>
      </c>
      <c r="L51" s="337">
        <v>3.3</v>
      </c>
      <c r="M51" s="337">
        <v>3.3069999999999999</v>
      </c>
      <c r="N51" s="337">
        <v>3.2149999999999999</v>
      </c>
      <c r="O51" s="490">
        <f t="shared" si="1"/>
        <v>3.3354166666666667</v>
      </c>
      <c r="P51" s="319"/>
      <c r="Q51" s="319"/>
      <c r="R51" s="319"/>
      <c r="S51" s="319"/>
      <c r="U51" s="319"/>
    </row>
    <row r="52" spans="1:21" ht="17.25" customHeight="1">
      <c r="A52" s="344" t="s">
        <v>191</v>
      </c>
      <c r="B52" s="345" t="s">
        <v>47</v>
      </c>
      <c r="C52" s="346">
        <v>1.1312500000000001</v>
      </c>
      <c r="D52" s="347">
        <v>0.85624999999999996</v>
      </c>
      <c r="E52" s="348">
        <v>0.80500000000000005</v>
      </c>
      <c r="F52" s="348">
        <v>0.875</v>
      </c>
      <c r="G52" s="348">
        <v>1.2350000000000001</v>
      </c>
      <c r="H52" s="347">
        <v>1</v>
      </c>
      <c r="I52" s="349">
        <v>1</v>
      </c>
      <c r="J52" s="347">
        <v>1</v>
      </c>
      <c r="K52" s="347">
        <v>1</v>
      </c>
      <c r="L52" s="347">
        <v>1</v>
      </c>
      <c r="M52" s="347">
        <v>0.97333333333333327</v>
      </c>
      <c r="N52" s="347">
        <v>1.0083333333333335</v>
      </c>
      <c r="O52" s="490">
        <f t="shared" si="1"/>
        <v>0.98916666666666664</v>
      </c>
      <c r="P52" s="319"/>
      <c r="Q52" s="319"/>
      <c r="R52" s="319"/>
      <c r="S52" s="319"/>
      <c r="U52" s="319"/>
    </row>
    <row r="53" spans="1:21" ht="12.75" customHeight="1">
      <c r="B53" s="58"/>
      <c r="C53" s="320"/>
      <c r="O53" s="321"/>
      <c r="P53" s="322"/>
      <c r="Q53" s="322"/>
      <c r="R53" s="322"/>
      <c r="S53" s="322"/>
      <c r="U53" s="322"/>
    </row>
    <row r="54" spans="1:21" ht="12.75" customHeight="1">
      <c r="E54" s="323"/>
      <c r="O54" s="324"/>
      <c r="P54" s="324"/>
      <c r="Q54" s="324"/>
      <c r="R54" s="324"/>
      <c r="S54" s="324"/>
      <c r="U54" s="324"/>
    </row>
    <row r="55" spans="1:21" ht="12.75" customHeight="1"/>
    <row r="56" spans="1:21" ht="12.75" customHeight="1"/>
    <row r="57" spans="1:21" ht="12.75" customHeight="1"/>
    <row r="58" spans="1:21" ht="12.75" customHeight="1"/>
    <row r="59" spans="1:21" ht="12.75" customHeight="1"/>
    <row r="60" spans="1:21" ht="12.75" customHeight="1"/>
    <row r="61" spans="1:21" ht="12.75" customHeight="1"/>
    <row r="62" spans="1:21" ht="12.75" customHeight="1"/>
    <row r="63" spans="1:21" ht="12.75" customHeight="1"/>
    <row r="64" spans="1:2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A6:C6"/>
    <mergeCell ref="A5:C5"/>
  </mergeCells>
  <printOptions horizontalCentered="1" verticalCentered="1"/>
  <pageMargins left="0.6692913385826772" right="0.39370078740157483" top="0.43307086614173229" bottom="0.39370078740157483" header="0" footer="0"/>
  <pageSetup paperSize="9" scale="6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>
      <selection activeCell="O8" sqref="O8:O54"/>
    </sheetView>
  </sheetViews>
  <sheetFormatPr defaultColWidth="14.42578125" defaultRowHeight="15" customHeight="1"/>
  <cols>
    <col min="1" max="1" width="32.85546875" style="60" customWidth="1"/>
    <col min="2" max="3" width="11.7109375" style="60" customWidth="1"/>
    <col min="4" max="4" width="10.7109375" style="60" customWidth="1"/>
    <col min="5" max="5" width="11" style="60" customWidth="1"/>
    <col min="6" max="6" width="10.28515625" style="60" customWidth="1"/>
    <col min="7" max="7" width="10.7109375" style="60" customWidth="1"/>
    <col min="8" max="8" width="10.140625" style="60" customWidth="1"/>
    <col min="9" max="9" width="10.5703125" style="60" customWidth="1"/>
    <col min="10" max="10" width="10.42578125" style="60" customWidth="1"/>
    <col min="11" max="11" width="10.5703125" style="60" customWidth="1"/>
    <col min="12" max="12" width="10.140625" style="60" customWidth="1"/>
    <col min="13" max="13" width="9.85546875" style="60" customWidth="1"/>
    <col min="14" max="14" width="10.140625" style="60" customWidth="1"/>
    <col min="15" max="15" width="10.7109375" style="60" customWidth="1"/>
    <col min="16" max="21" width="8.28515625" style="60" customWidth="1"/>
    <col min="22" max="26" width="9" style="60" customWidth="1"/>
    <col min="27" max="16384" width="14.42578125" style="60"/>
  </cols>
  <sheetData>
    <row r="1" spans="1:21" ht="12.75" customHeight="1">
      <c r="A1" s="351"/>
      <c r="B1" s="352"/>
      <c r="C1" s="353"/>
    </row>
    <row r="2" spans="1:21" ht="12.75" customHeight="1">
      <c r="A2" s="354"/>
      <c r="B2" s="130"/>
      <c r="C2" s="130"/>
    </row>
    <row r="3" spans="1:21" ht="12.75" customHeight="1">
      <c r="A3" s="351"/>
      <c r="B3" s="130"/>
      <c r="C3" s="130"/>
    </row>
    <row r="4" spans="1:21" ht="12.75" customHeight="1">
      <c r="A4" s="130"/>
      <c r="B4" s="130"/>
      <c r="C4" s="130" t="s">
        <v>241</v>
      </c>
    </row>
    <row r="5" spans="1:21" ht="12.75" customHeight="1">
      <c r="A5" s="130"/>
      <c r="B5" s="130"/>
      <c r="C5" s="130"/>
    </row>
    <row r="6" spans="1:21" ht="24.75" customHeight="1">
      <c r="A6" s="508" t="s">
        <v>250</v>
      </c>
      <c r="B6" s="503"/>
      <c r="C6" s="503"/>
    </row>
    <row r="7" spans="1:21" ht="12.75" customHeight="1">
      <c r="A7" s="317"/>
      <c r="B7" s="317"/>
      <c r="C7" s="130"/>
    </row>
    <row r="8" spans="1:21" ht="20.25" customHeight="1">
      <c r="A8" s="362" t="s">
        <v>127</v>
      </c>
      <c r="B8" s="363" t="s">
        <v>12</v>
      </c>
      <c r="C8" s="364" t="s">
        <v>128</v>
      </c>
      <c r="D8" s="365" t="s">
        <v>129</v>
      </c>
      <c r="E8" s="366" t="s">
        <v>130</v>
      </c>
      <c r="F8" s="366" t="s">
        <v>131</v>
      </c>
      <c r="G8" s="366" t="s">
        <v>132</v>
      </c>
      <c r="H8" s="367" t="s">
        <v>133</v>
      </c>
      <c r="I8" s="368" t="s">
        <v>134</v>
      </c>
      <c r="J8" s="368" t="s">
        <v>135</v>
      </c>
      <c r="K8" s="368" t="s">
        <v>136</v>
      </c>
      <c r="L8" s="368" t="s">
        <v>137</v>
      </c>
      <c r="M8" s="368" t="s">
        <v>138</v>
      </c>
      <c r="N8" s="368" t="s">
        <v>139</v>
      </c>
      <c r="O8" s="489" t="s">
        <v>27</v>
      </c>
      <c r="P8" s="318"/>
      <c r="Q8" s="318"/>
      <c r="R8" s="318"/>
      <c r="S8" s="318"/>
      <c r="U8" s="318"/>
    </row>
    <row r="9" spans="1:21" ht="17.25" customHeight="1">
      <c r="A9" s="369" t="s">
        <v>231</v>
      </c>
      <c r="B9" s="370" t="s">
        <v>34</v>
      </c>
      <c r="C9" s="371" t="s">
        <v>123</v>
      </c>
      <c r="D9" s="372" t="s">
        <v>123</v>
      </c>
      <c r="E9" s="373">
        <v>34.75</v>
      </c>
      <c r="F9" s="373">
        <v>34.638392857142861</v>
      </c>
      <c r="G9" s="373">
        <v>33.59132575757576</v>
      </c>
      <c r="H9" s="374">
        <v>34.293797979797979</v>
      </c>
      <c r="I9" s="375">
        <v>34.857142857142861</v>
      </c>
      <c r="J9" s="374">
        <v>35.024999999999999</v>
      </c>
      <c r="K9" s="374"/>
      <c r="L9" s="374"/>
      <c r="M9" s="374"/>
      <c r="N9" s="376"/>
      <c r="O9" s="490">
        <f t="shared" ref="O9:O47" si="0">AVERAGE(C9:N9)</f>
        <v>34.525943241943246</v>
      </c>
      <c r="P9" s="319"/>
      <c r="Q9" s="319"/>
      <c r="R9" s="319"/>
      <c r="S9" s="319"/>
      <c r="U9" s="319"/>
    </row>
    <row r="10" spans="1:21" ht="17.25" customHeight="1">
      <c r="A10" s="369" t="s">
        <v>144</v>
      </c>
      <c r="B10" s="370" t="s">
        <v>101</v>
      </c>
      <c r="C10" s="371">
        <v>0.64714285714285724</v>
      </c>
      <c r="D10" s="372">
        <v>0.67101190476190475</v>
      </c>
      <c r="E10" s="373">
        <v>0.68120000000000025</v>
      </c>
      <c r="F10" s="373">
        <v>0.69166666666666676</v>
      </c>
      <c r="G10" s="373">
        <v>0.74218406593406594</v>
      </c>
      <c r="H10" s="372">
        <v>0.75872727272727281</v>
      </c>
      <c r="I10" s="375">
        <v>0.75166666666666671</v>
      </c>
      <c r="J10" s="372">
        <v>0.70161904761904759</v>
      </c>
      <c r="K10" s="372">
        <v>0.66833333333333333</v>
      </c>
      <c r="L10" s="372">
        <v>0.69</v>
      </c>
      <c r="M10" s="372">
        <v>0.72799999999999998</v>
      </c>
      <c r="N10" s="376">
        <f t="shared" ref="N10:N17" si="1">AVERAGE(D10,C10,B10,A10)</f>
        <v>0.659077380952381</v>
      </c>
      <c r="O10" s="490">
        <f t="shared" si="0"/>
        <v>0.69921909965034967</v>
      </c>
      <c r="P10" s="319"/>
      <c r="Q10" s="319"/>
      <c r="R10" s="319"/>
      <c r="S10" s="319"/>
      <c r="U10" s="319"/>
    </row>
    <row r="11" spans="1:21" ht="17.25" customHeight="1">
      <c r="A11" s="369" t="s">
        <v>145</v>
      </c>
      <c r="B11" s="370" t="s">
        <v>101</v>
      </c>
      <c r="C11" s="371">
        <v>0.64982142857142844</v>
      </c>
      <c r="D11" s="372">
        <v>0.67255952380952377</v>
      </c>
      <c r="E11" s="373">
        <v>0.66120000000000001</v>
      </c>
      <c r="F11" s="373">
        <v>0.66766666666666674</v>
      </c>
      <c r="G11" s="373">
        <v>0.74210164835164838</v>
      </c>
      <c r="H11" s="372">
        <v>0.75969463869463871</v>
      </c>
      <c r="I11" s="375">
        <v>0.7152976190476189</v>
      </c>
      <c r="J11" s="372">
        <v>0.70285714285714274</v>
      </c>
      <c r="K11" s="372">
        <v>0.68571428571428561</v>
      </c>
      <c r="L11" s="372">
        <v>0.71428571428571419</v>
      </c>
      <c r="M11" s="372">
        <v>0.73828571428571421</v>
      </c>
      <c r="N11" s="376">
        <f t="shared" si="1"/>
        <v>0.66119047619047611</v>
      </c>
      <c r="O11" s="490">
        <f t="shared" si="0"/>
        <v>0.69755623820623824</v>
      </c>
      <c r="P11" s="319"/>
      <c r="Q11" s="319"/>
      <c r="R11" s="319"/>
      <c r="S11" s="319"/>
      <c r="U11" s="319"/>
    </row>
    <row r="12" spans="1:21" ht="17.25" customHeight="1">
      <c r="A12" s="377" t="s">
        <v>146</v>
      </c>
      <c r="B12" s="370" t="s">
        <v>101</v>
      </c>
      <c r="C12" s="371">
        <v>0.55519230769230776</v>
      </c>
      <c r="D12" s="372">
        <v>0.59129120879120878</v>
      </c>
      <c r="E12" s="373">
        <v>0.59199999999999997</v>
      </c>
      <c r="F12" s="373">
        <v>0.60499999999999998</v>
      </c>
      <c r="G12" s="373">
        <v>0.6545512820512821</v>
      </c>
      <c r="H12" s="372">
        <v>0.67738888888888882</v>
      </c>
      <c r="I12" s="375">
        <v>0.63035714285714284</v>
      </c>
      <c r="J12" s="372">
        <v>0.60989926739926736</v>
      </c>
      <c r="K12" s="372">
        <v>0.59807692307692306</v>
      </c>
      <c r="L12" s="372">
        <v>0.61339285714285707</v>
      </c>
      <c r="M12" s="372">
        <v>0.64</v>
      </c>
      <c r="N12" s="376">
        <f t="shared" si="1"/>
        <v>0.57324175824175827</v>
      </c>
      <c r="O12" s="490">
        <f t="shared" si="0"/>
        <v>0.61169930301180309</v>
      </c>
      <c r="P12" s="319"/>
      <c r="Q12" s="319"/>
      <c r="R12" s="319"/>
      <c r="S12" s="319"/>
      <c r="U12" s="319"/>
    </row>
    <row r="13" spans="1:21" ht="17.25" customHeight="1">
      <c r="A13" s="377" t="s">
        <v>232</v>
      </c>
      <c r="B13" s="370" t="s">
        <v>101</v>
      </c>
      <c r="C13" s="371">
        <v>0.57562500000000005</v>
      </c>
      <c r="D13" s="372">
        <v>0.59166666666666667</v>
      </c>
      <c r="E13" s="373">
        <v>0.63983333333333337</v>
      </c>
      <c r="F13" s="373">
        <v>0.67395833333333321</v>
      </c>
      <c r="G13" s="373">
        <v>0.75693181818181809</v>
      </c>
      <c r="H13" s="372">
        <v>0.77080050505050512</v>
      </c>
      <c r="I13" s="375">
        <v>0.67812499999999998</v>
      </c>
      <c r="J13" s="372">
        <v>0.625</v>
      </c>
      <c r="K13" s="372">
        <v>0.57395833333333335</v>
      </c>
      <c r="L13" s="372">
        <v>0.57916666666666672</v>
      </c>
      <c r="M13" s="372">
        <v>0.63166666666666671</v>
      </c>
      <c r="N13" s="376">
        <f t="shared" si="1"/>
        <v>0.58364583333333342</v>
      </c>
      <c r="O13" s="490">
        <f t="shared" si="0"/>
        <v>0.64003151304713801</v>
      </c>
      <c r="P13" s="319"/>
      <c r="Q13" s="319"/>
      <c r="R13" s="319"/>
      <c r="S13" s="319"/>
      <c r="U13" s="319"/>
    </row>
    <row r="14" spans="1:21" ht="17.25" customHeight="1">
      <c r="A14" s="377" t="s">
        <v>254</v>
      </c>
      <c r="B14" s="370" t="s">
        <v>101</v>
      </c>
      <c r="C14" s="371">
        <v>0.6</v>
      </c>
      <c r="D14" s="372">
        <v>0.60312500000000002</v>
      </c>
      <c r="E14" s="373">
        <v>0.65850000000000009</v>
      </c>
      <c r="F14" s="373">
        <v>0.6875</v>
      </c>
      <c r="G14" s="373">
        <v>0.6054166666666666</v>
      </c>
      <c r="H14" s="372">
        <v>0.75624999999999998</v>
      </c>
      <c r="I14" s="375">
        <v>0.72499999999999998</v>
      </c>
      <c r="J14" s="372">
        <v>0.72499999999999998</v>
      </c>
      <c r="K14" s="372">
        <v>0.75</v>
      </c>
      <c r="L14" s="372">
        <v>0.82499999999999996</v>
      </c>
      <c r="M14" s="372">
        <v>0.82499999999999996</v>
      </c>
      <c r="N14" s="376">
        <f t="shared" si="1"/>
        <v>0.6015625</v>
      </c>
      <c r="O14" s="490">
        <f t="shared" si="0"/>
        <v>0.69686284722222214</v>
      </c>
      <c r="P14" s="319"/>
      <c r="Q14" s="319"/>
      <c r="R14" s="319"/>
      <c r="S14" s="319"/>
      <c r="U14" s="319"/>
    </row>
    <row r="15" spans="1:21" ht="17.25" customHeight="1">
      <c r="A15" s="377" t="s">
        <v>147</v>
      </c>
      <c r="B15" s="370" t="s">
        <v>101</v>
      </c>
      <c r="C15" s="371">
        <v>1.4375</v>
      </c>
      <c r="D15" s="372">
        <v>1.45625</v>
      </c>
      <c r="E15" s="373">
        <v>1.4750000000000001</v>
      </c>
      <c r="F15" s="373">
        <v>1.496875</v>
      </c>
      <c r="G15" s="373">
        <v>1.4466666666666668</v>
      </c>
      <c r="H15" s="372">
        <v>1.6166666666666667</v>
      </c>
      <c r="I15" s="375">
        <v>1.6479166666666669</v>
      </c>
      <c r="J15" s="372">
        <v>1.7450000000000001</v>
      </c>
      <c r="K15" s="372">
        <v>1.8187500000000001</v>
      </c>
      <c r="L15" s="372">
        <v>1.825</v>
      </c>
      <c r="M15" s="372">
        <v>1.8374999999999999</v>
      </c>
      <c r="N15" s="376">
        <f t="shared" si="1"/>
        <v>1.4468749999999999</v>
      </c>
      <c r="O15" s="490">
        <f t="shared" si="0"/>
        <v>1.6041666666666667</v>
      </c>
      <c r="P15" s="319"/>
      <c r="Q15" s="319"/>
      <c r="R15" s="319"/>
      <c r="S15" s="319"/>
      <c r="U15" s="319"/>
    </row>
    <row r="16" spans="1:21" ht="17.25" customHeight="1">
      <c r="A16" s="377" t="s">
        <v>233</v>
      </c>
      <c r="B16" s="370" t="s">
        <v>34</v>
      </c>
      <c r="C16" s="371">
        <v>133.27083333333334</v>
      </c>
      <c r="D16" s="372">
        <v>132.79166666666666</v>
      </c>
      <c r="E16" s="373">
        <v>121.71666666666667</v>
      </c>
      <c r="F16" s="373">
        <v>118.37689393939394</v>
      </c>
      <c r="G16" s="373">
        <v>113.18</v>
      </c>
      <c r="H16" s="372">
        <v>122.96587301587302</v>
      </c>
      <c r="I16" s="375">
        <v>130.79318181818184</v>
      </c>
      <c r="J16" s="372">
        <v>134.69090909090909</v>
      </c>
      <c r="K16" s="372">
        <v>137.11363636363635</v>
      </c>
      <c r="L16" s="372">
        <v>138.52272727272725</v>
      </c>
      <c r="M16" s="372">
        <v>141.43636363636364</v>
      </c>
      <c r="N16" s="376">
        <f t="shared" si="1"/>
        <v>133.03125</v>
      </c>
      <c r="O16" s="490">
        <f t="shared" si="0"/>
        <v>129.82416681697933</v>
      </c>
      <c r="P16" s="319"/>
      <c r="Q16" s="319"/>
      <c r="R16" s="319"/>
      <c r="S16" s="319"/>
      <c r="U16" s="319"/>
    </row>
    <row r="17" spans="1:21" ht="17.25" customHeight="1">
      <c r="A17" s="369" t="s">
        <v>152</v>
      </c>
      <c r="B17" s="370" t="s">
        <v>41</v>
      </c>
      <c r="C17" s="371">
        <v>76.142857142857139</v>
      </c>
      <c r="D17" s="372">
        <v>78.671875</v>
      </c>
      <c r="E17" s="373">
        <v>77.212500000000006</v>
      </c>
      <c r="F17" s="373">
        <v>78.1875</v>
      </c>
      <c r="G17" s="373">
        <v>73.039615384615388</v>
      </c>
      <c r="H17" s="372">
        <v>78.205313131313133</v>
      </c>
      <c r="I17" s="375">
        <v>83.136392773892766</v>
      </c>
      <c r="J17" s="372">
        <v>85.149417249417255</v>
      </c>
      <c r="K17" s="372">
        <v>88.340909090909093</v>
      </c>
      <c r="L17" s="372">
        <v>90.078088578088582</v>
      </c>
      <c r="M17" s="372">
        <v>89.474358974358964</v>
      </c>
      <c r="N17" s="376">
        <f t="shared" si="1"/>
        <v>77.407366071428569</v>
      </c>
      <c r="O17" s="490">
        <f t="shared" si="0"/>
        <v>81.253849449740088</v>
      </c>
      <c r="P17" s="319"/>
      <c r="Q17" s="319"/>
      <c r="R17" s="319"/>
      <c r="S17" s="319"/>
      <c r="U17" s="319"/>
    </row>
    <row r="18" spans="1:21" ht="17.25" customHeight="1">
      <c r="A18" s="377" t="s">
        <v>154</v>
      </c>
      <c r="B18" s="370" t="s">
        <v>34</v>
      </c>
      <c r="C18" s="371"/>
      <c r="D18" s="372"/>
      <c r="E18" s="373"/>
      <c r="F18" s="373"/>
      <c r="G18" s="373">
        <v>120.60321428571427</v>
      </c>
      <c r="H18" s="372">
        <v>123.5515873015873</v>
      </c>
      <c r="I18" s="378">
        <v>105.08680555555556</v>
      </c>
      <c r="J18" s="372"/>
      <c r="K18" s="372"/>
      <c r="L18" s="372"/>
      <c r="M18" s="372"/>
      <c r="N18" s="376"/>
      <c r="O18" s="490">
        <f t="shared" si="0"/>
        <v>116.41386904761903</v>
      </c>
      <c r="P18" s="248"/>
      <c r="Q18" s="248"/>
      <c r="R18" s="248"/>
      <c r="S18" s="248"/>
      <c r="U18" s="248"/>
    </row>
    <row r="19" spans="1:21" ht="17.25" customHeight="1">
      <c r="A19" s="377" t="s">
        <v>157</v>
      </c>
      <c r="B19" s="370" t="s">
        <v>101</v>
      </c>
      <c r="C19" s="371">
        <v>0.49833333333333341</v>
      </c>
      <c r="D19" s="372">
        <v>0.50616666666666665</v>
      </c>
      <c r="E19" s="373">
        <v>0.54066666666666674</v>
      </c>
      <c r="F19" s="373">
        <v>0.53850000000000009</v>
      </c>
      <c r="G19" s="373">
        <v>0.55230769230769228</v>
      </c>
      <c r="H19" s="372">
        <v>0.52245959595959612</v>
      </c>
      <c r="I19" s="375">
        <v>0.52595238095238084</v>
      </c>
      <c r="J19" s="372">
        <v>0.52266666666666661</v>
      </c>
      <c r="K19" s="372">
        <v>0.55349999999999999</v>
      </c>
      <c r="L19" s="372">
        <v>0.58633333333333337</v>
      </c>
      <c r="M19" s="372">
        <v>0.58111428571428569</v>
      </c>
      <c r="N19" s="376">
        <f>AVERAGE(D19,C19,B19,A19)</f>
        <v>0.50225000000000009</v>
      </c>
      <c r="O19" s="490">
        <f t="shared" si="0"/>
        <v>0.53585421846671843</v>
      </c>
      <c r="P19" s="319"/>
      <c r="Q19" s="319"/>
      <c r="R19" s="319"/>
      <c r="S19" s="319"/>
      <c r="U19" s="319"/>
    </row>
    <row r="20" spans="1:21" ht="17.25" customHeight="1">
      <c r="A20" s="377" t="s">
        <v>159</v>
      </c>
      <c r="B20" s="370" t="s">
        <v>34</v>
      </c>
      <c r="C20" s="371" t="s">
        <v>123</v>
      </c>
      <c r="D20" s="372" t="s">
        <v>123</v>
      </c>
      <c r="E20" s="373" t="s">
        <v>123</v>
      </c>
      <c r="F20" s="373">
        <v>16.458333333333336</v>
      </c>
      <c r="G20" s="373">
        <v>17.122272727272726</v>
      </c>
      <c r="H20" s="372">
        <v>17.865888888888886</v>
      </c>
      <c r="I20" s="375">
        <v>16.71590909090909</v>
      </c>
      <c r="J20" s="372">
        <v>16.439743589743589</v>
      </c>
      <c r="K20" s="372" t="s">
        <v>123</v>
      </c>
      <c r="L20" s="372"/>
      <c r="M20" s="372"/>
      <c r="N20" s="376"/>
      <c r="O20" s="490">
        <f t="shared" si="0"/>
        <v>16.920429526029526</v>
      </c>
      <c r="P20" s="319"/>
      <c r="Q20" s="319"/>
      <c r="R20" s="319"/>
      <c r="S20" s="319"/>
      <c r="U20" s="319"/>
    </row>
    <row r="21" spans="1:21" ht="17.25" customHeight="1">
      <c r="A21" s="377" t="s">
        <v>160</v>
      </c>
      <c r="B21" s="370" t="s">
        <v>34</v>
      </c>
      <c r="C21" s="371">
        <v>34.5</v>
      </c>
      <c r="D21" s="372">
        <v>29.25</v>
      </c>
      <c r="E21" s="373">
        <v>28.2</v>
      </c>
      <c r="F21" s="373">
        <v>27.5</v>
      </c>
      <c r="G21" s="373">
        <v>28.625</v>
      </c>
      <c r="H21" s="372">
        <v>29.416666666666668</v>
      </c>
      <c r="I21" s="375">
        <v>30</v>
      </c>
      <c r="J21" s="372">
        <v>30</v>
      </c>
      <c r="K21" s="372">
        <v>34.5</v>
      </c>
      <c r="L21" s="372">
        <v>36</v>
      </c>
      <c r="M21" s="372">
        <v>36</v>
      </c>
      <c r="N21" s="376">
        <f t="shared" ref="N21:N31" si="2">AVERAGE(D21,C21,B21,A21)</f>
        <v>31.875</v>
      </c>
      <c r="O21" s="490">
        <f t="shared" si="0"/>
        <v>31.322222222222223</v>
      </c>
      <c r="P21" s="319"/>
      <c r="Q21" s="319"/>
      <c r="R21" s="319"/>
      <c r="S21" s="319"/>
      <c r="U21" s="319"/>
    </row>
    <row r="22" spans="1:21" ht="17.25" customHeight="1">
      <c r="A22" s="377" t="s">
        <v>161</v>
      </c>
      <c r="B22" s="370" t="s">
        <v>47</v>
      </c>
      <c r="C22" s="371">
        <v>431.83333333333337</v>
      </c>
      <c r="D22" s="372">
        <v>441.55729166666669</v>
      </c>
      <c r="E22" s="373">
        <v>448.53750000000002</v>
      </c>
      <c r="F22" s="373">
        <v>461.953125</v>
      </c>
      <c r="G22" s="373">
        <v>463.32011904761907</v>
      </c>
      <c r="H22" s="372">
        <v>467.3163056943057</v>
      </c>
      <c r="I22" s="375">
        <v>473.453125</v>
      </c>
      <c r="J22" s="372">
        <v>479.41250000000002</v>
      </c>
      <c r="K22" s="372">
        <v>486.640625</v>
      </c>
      <c r="L22" s="372">
        <v>496.953125</v>
      </c>
      <c r="M22" s="372">
        <v>518.79166666666674</v>
      </c>
      <c r="N22" s="376">
        <f t="shared" si="2"/>
        <v>436.6953125</v>
      </c>
      <c r="O22" s="490">
        <f t="shared" si="0"/>
        <v>467.20533574238266</v>
      </c>
      <c r="P22" s="319"/>
      <c r="Q22" s="319"/>
      <c r="R22" s="319"/>
      <c r="S22" s="319"/>
      <c r="U22" s="319"/>
    </row>
    <row r="23" spans="1:21" ht="17.25" customHeight="1">
      <c r="A23" s="377" t="s">
        <v>234</v>
      </c>
      <c r="B23" s="370" t="s">
        <v>47</v>
      </c>
      <c r="C23" s="371">
        <v>336.56666666666666</v>
      </c>
      <c r="D23" s="372">
        <v>340.91666666666663</v>
      </c>
      <c r="E23" s="373">
        <v>355.13333333333333</v>
      </c>
      <c r="F23" s="373">
        <v>363.66666666666669</v>
      </c>
      <c r="G23" s="373">
        <v>365.41642857142858</v>
      </c>
      <c r="H23" s="372">
        <v>366.65111888111886</v>
      </c>
      <c r="I23" s="375">
        <v>374.0625</v>
      </c>
      <c r="J23" s="372">
        <v>373.15</v>
      </c>
      <c r="K23" s="372">
        <v>378.90625</v>
      </c>
      <c r="L23" s="372">
        <v>394.84375</v>
      </c>
      <c r="M23" s="372">
        <v>423.26666666666659</v>
      </c>
      <c r="N23" s="376">
        <f t="shared" si="2"/>
        <v>338.74166666666667</v>
      </c>
      <c r="O23" s="490">
        <f t="shared" si="0"/>
        <v>367.61014284326779</v>
      </c>
      <c r="P23" s="319"/>
      <c r="Q23" s="319"/>
      <c r="R23" s="319"/>
      <c r="S23" s="319"/>
      <c r="U23" s="319"/>
    </row>
    <row r="24" spans="1:21" ht="17.25" customHeight="1">
      <c r="A24" s="377" t="s">
        <v>163</v>
      </c>
      <c r="B24" s="370" t="s">
        <v>106</v>
      </c>
      <c r="C24" s="371">
        <v>62.283333333333331</v>
      </c>
      <c r="D24" s="372">
        <v>62.233333333333334</v>
      </c>
      <c r="E24" s="373">
        <v>63.56</v>
      </c>
      <c r="F24" s="373">
        <v>65.816666666666663</v>
      </c>
      <c r="G24" s="373">
        <v>79.604230769230767</v>
      </c>
      <c r="H24" s="372">
        <v>68.468347008546999</v>
      </c>
      <c r="I24" s="375">
        <v>69.666666666666657</v>
      </c>
      <c r="J24" s="372">
        <v>70.613333333333344</v>
      </c>
      <c r="K24" s="372">
        <v>73.383333333333326</v>
      </c>
      <c r="L24" s="372">
        <v>78.309375000000003</v>
      </c>
      <c r="M24" s="372">
        <v>84.731666666666655</v>
      </c>
      <c r="N24" s="376">
        <f t="shared" si="2"/>
        <v>62.258333333333333</v>
      </c>
      <c r="O24" s="490">
        <f t="shared" si="0"/>
        <v>70.077384953703699</v>
      </c>
      <c r="P24" s="319"/>
      <c r="Q24" s="319"/>
      <c r="R24" s="319"/>
      <c r="S24" s="319"/>
      <c r="U24" s="319"/>
    </row>
    <row r="25" spans="1:21" ht="17.25" customHeight="1">
      <c r="A25" s="369" t="s">
        <v>164</v>
      </c>
      <c r="B25" s="370" t="s">
        <v>106</v>
      </c>
      <c r="C25" s="371">
        <v>65.099999999999994</v>
      </c>
      <c r="D25" s="372">
        <v>65</v>
      </c>
      <c r="E25" s="373">
        <v>66.18351648351647</v>
      </c>
      <c r="F25" s="373">
        <v>68.260989010989007</v>
      </c>
      <c r="G25" s="373">
        <v>82.530604395604399</v>
      </c>
      <c r="H25" s="372">
        <v>70.800111111111107</v>
      </c>
      <c r="I25" s="375">
        <v>71.962912087912088</v>
      </c>
      <c r="J25" s="372">
        <v>73.042857142857144</v>
      </c>
      <c r="K25" s="372">
        <v>75.718406593406584</v>
      </c>
      <c r="L25" s="372">
        <v>80.57692307692308</v>
      </c>
      <c r="M25" s="372">
        <v>86.941391941391927</v>
      </c>
      <c r="N25" s="376">
        <f t="shared" si="2"/>
        <v>65.05</v>
      </c>
      <c r="O25" s="490">
        <f t="shared" si="0"/>
        <v>72.597309320309307</v>
      </c>
      <c r="P25" s="319"/>
      <c r="Q25" s="319"/>
      <c r="R25" s="319"/>
      <c r="S25" s="319"/>
      <c r="U25" s="319"/>
    </row>
    <row r="26" spans="1:21" ht="17.25" customHeight="1">
      <c r="A26" s="369" t="s">
        <v>166</v>
      </c>
      <c r="B26" s="370" t="s">
        <v>47</v>
      </c>
      <c r="C26" s="371">
        <v>581.66666666666663</v>
      </c>
      <c r="D26" s="372">
        <v>579.5</v>
      </c>
      <c r="E26" s="373">
        <v>589</v>
      </c>
      <c r="F26" s="373">
        <v>615.83333333333337</v>
      </c>
      <c r="G26" s="373">
        <v>620.27241758241757</v>
      </c>
      <c r="H26" s="372">
        <v>632.37502564102556</v>
      </c>
      <c r="I26" s="375">
        <v>631.83333333333326</v>
      </c>
      <c r="J26" s="372">
        <v>640.48749999999995</v>
      </c>
      <c r="K26" s="372">
        <v>657.66666666666663</v>
      </c>
      <c r="L26" s="372">
        <v>693.67708333333337</v>
      </c>
      <c r="M26" s="372">
        <v>826.11249999999995</v>
      </c>
      <c r="N26" s="376">
        <f t="shared" si="2"/>
        <v>580.58333333333326</v>
      </c>
      <c r="O26" s="490">
        <f t="shared" si="0"/>
        <v>637.41732165750921</v>
      </c>
      <c r="P26" s="319"/>
      <c r="Q26" s="319"/>
      <c r="R26" s="319"/>
      <c r="S26" s="319"/>
      <c r="U26" s="319"/>
    </row>
    <row r="27" spans="1:21" ht="17.25" customHeight="1">
      <c r="A27" s="369" t="s">
        <v>235</v>
      </c>
      <c r="B27" s="370" t="s">
        <v>47</v>
      </c>
      <c r="C27" s="371">
        <v>944.83333333333337</v>
      </c>
      <c r="D27" s="372">
        <v>957.66666666666663</v>
      </c>
      <c r="E27" s="373">
        <v>985.4</v>
      </c>
      <c r="F27" s="373">
        <v>1019.3333333333334</v>
      </c>
      <c r="G27" s="373">
        <v>1029.9194047619046</v>
      </c>
      <c r="H27" s="372">
        <v>1058.5361558441559</v>
      </c>
      <c r="I27" s="375">
        <v>1026.875</v>
      </c>
      <c r="J27" s="372">
        <v>1054.75</v>
      </c>
      <c r="K27" s="372">
        <v>1089.84375</v>
      </c>
      <c r="L27" s="372">
        <v>1147.65625</v>
      </c>
      <c r="M27" s="372">
        <v>1209.9166666666665</v>
      </c>
      <c r="N27" s="376">
        <f t="shared" si="2"/>
        <v>951.25</v>
      </c>
      <c r="O27" s="490">
        <f t="shared" si="0"/>
        <v>1039.6650467171717</v>
      </c>
      <c r="P27" s="319"/>
      <c r="Q27" s="319"/>
      <c r="R27" s="319"/>
      <c r="S27" s="319"/>
      <c r="U27" s="319"/>
    </row>
    <row r="28" spans="1:21" ht="17.25" customHeight="1">
      <c r="A28" s="369" t="s">
        <v>169</v>
      </c>
      <c r="B28" s="370" t="s">
        <v>47</v>
      </c>
      <c r="C28" s="371">
        <v>1418.3333333333333</v>
      </c>
      <c r="D28" s="372">
        <v>1456.6666666666667</v>
      </c>
      <c r="E28" s="373">
        <v>1453.3333333333335</v>
      </c>
      <c r="F28" s="373">
        <v>1460.8333333333335</v>
      </c>
      <c r="G28" s="373">
        <v>1539.7235714285716</v>
      </c>
      <c r="H28" s="372">
        <v>1556.8247301587303</v>
      </c>
      <c r="I28" s="375">
        <v>1539.0625</v>
      </c>
      <c r="J28" s="372">
        <v>1563.25</v>
      </c>
      <c r="K28" s="372">
        <v>1581.25</v>
      </c>
      <c r="L28" s="372">
        <v>1618.75</v>
      </c>
      <c r="M28" s="372">
        <v>1654.5416666666665</v>
      </c>
      <c r="N28" s="376">
        <f t="shared" si="2"/>
        <v>1437.5</v>
      </c>
      <c r="O28" s="490">
        <f t="shared" si="0"/>
        <v>1523.3390945767196</v>
      </c>
      <c r="P28" s="319"/>
      <c r="Q28" s="319"/>
      <c r="R28" s="319"/>
      <c r="S28" s="319"/>
      <c r="U28" s="319"/>
    </row>
    <row r="29" spans="1:21" ht="17.25" customHeight="1">
      <c r="A29" s="377" t="s">
        <v>170</v>
      </c>
      <c r="B29" s="370" t="s">
        <v>106</v>
      </c>
      <c r="C29" s="371">
        <v>56.683333333333337</v>
      </c>
      <c r="D29" s="372">
        <v>56.985416666666666</v>
      </c>
      <c r="E29" s="373">
        <v>57.6</v>
      </c>
      <c r="F29" s="373">
        <v>59.453125</v>
      </c>
      <c r="G29" s="373">
        <v>61.458035714285714</v>
      </c>
      <c r="H29" s="372">
        <v>62.957133333333346</v>
      </c>
      <c r="I29" s="375">
        <v>63.680952380952384</v>
      </c>
      <c r="J29" s="372">
        <v>64.435357142857143</v>
      </c>
      <c r="K29" s="372">
        <v>66.833333333333329</v>
      </c>
      <c r="L29" s="372">
        <v>71.643749999999997</v>
      </c>
      <c r="M29" s="372">
        <v>77.810833333333335</v>
      </c>
      <c r="N29" s="376">
        <f t="shared" si="2"/>
        <v>56.834375000000001</v>
      </c>
      <c r="O29" s="490">
        <f t="shared" si="0"/>
        <v>63.031303769841266</v>
      </c>
      <c r="P29" s="319"/>
      <c r="Q29" s="319"/>
      <c r="R29" s="319"/>
      <c r="S29" s="319"/>
      <c r="U29" s="319"/>
    </row>
    <row r="30" spans="1:21" ht="17.25" customHeight="1">
      <c r="A30" s="377" t="s">
        <v>236</v>
      </c>
      <c r="B30" s="370" t="s">
        <v>106</v>
      </c>
      <c r="C30" s="371">
        <v>59.81666666666667</v>
      </c>
      <c r="D30" s="372">
        <v>59.7</v>
      </c>
      <c r="E30" s="373">
        <v>59.834065934065926</v>
      </c>
      <c r="F30" s="373">
        <v>61.828296703296701</v>
      </c>
      <c r="G30" s="373">
        <v>62.538626373626371</v>
      </c>
      <c r="H30" s="372">
        <v>65.063939393939407</v>
      </c>
      <c r="I30" s="375">
        <v>65.810897435897431</v>
      </c>
      <c r="J30" s="372">
        <v>66.422161172161182</v>
      </c>
      <c r="K30" s="372">
        <v>68.985714285714295</v>
      </c>
      <c r="L30" s="372">
        <v>73.607142857142861</v>
      </c>
      <c r="M30" s="372">
        <v>79.725274725274716</v>
      </c>
      <c r="N30" s="376">
        <f t="shared" si="2"/>
        <v>59.75833333333334</v>
      </c>
      <c r="O30" s="490">
        <f t="shared" si="0"/>
        <v>65.257593240093243</v>
      </c>
      <c r="P30" s="319"/>
      <c r="Q30" s="319"/>
      <c r="R30" s="319"/>
      <c r="S30" s="319"/>
      <c r="U30" s="319"/>
    </row>
    <row r="31" spans="1:21" ht="17.25" customHeight="1">
      <c r="A31" s="377" t="s">
        <v>237</v>
      </c>
      <c r="B31" s="370" t="s">
        <v>70</v>
      </c>
      <c r="C31" s="371">
        <v>0.51</v>
      </c>
      <c r="D31" s="372">
        <v>0.46313186813186819</v>
      </c>
      <c r="E31" s="373">
        <v>0.46171428571428574</v>
      </c>
      <c r="F31" s="373">
        <v>0.48232142857142857</v>
      </c>
      <c r="G31" s="373">
        <v>0.59096153846153843</v>
      </c>
      <c r="H31" s="372">
        <v>0.63381258741258739</v>
      </c>
      <c r="I31" s="375">
        <v>0.66714285714285715</v>
      </c>
      <c r="J31" s="372">
        <v>0.66014285714285703</v>
      </c>
      <c r="K31" s="372">
        <v>0.64910714285714288</v>
      </c>
      <c r="L31" s="372">
        <v>0.65214285714285714</v>
      </c>
      <c r="M31" s="372">
        <v>0.67157142857142849</v>
      </c>
      <c r="N31" s="376">
        <f t="shared" si="2"/>
        <v>0.48656593406593407</v>
      </c>
      <c r="O31" s="490">
        <f t="shared" si="0"/>
        <v>0.57738456543456529</v>
      </c>
      <c r="P31" s="319"/>
      <c r="Q31" s="319"/>
      <c r="R31" s="319"/>
      <c r="S31" s="319"/>
      <c r="U31" s="319"/>
    </row>
    <row r="32" spans="1:21" ht="17.25" customHeight="1">
      <c r="A32" s="377" t="s">
        <v>175</v>
      </c>
      <c r="B32" s="370" t="s">
        <v>70</v>
      </c>
      <c r="C32" s="371">
        <v>1.0833333333333333</v>
      </c>
      <c r="D32" s="372">
        <v>1.08</v>
      </c>
      <c r="E32" s="373" t="s">
        <v>123</v>
      </c>
      <c r="F32" s="373" t="s">
        <v>123</v>
      </c>
      <c r="G32" s="373">
        <v>1.1047727272727275</v>
      </c>
      <c r="H32" s="372">
        <v>1.1142539682539683</v>
      </c>
      <c r="I32" s="375">
        <v>1.1000000000000001</v>
      </c>
      <c r="J32" s="372" t="s">
        <v>123</v>
      </c>
      <c r="K32" s="372" t="s">
        <v>123</v>
      </c>
      <c r="L32" s="372"/>
      <c r="M32" s="372"/>
      <c r="N32" s="376"/>
      <c r="O32" s="490">
        <f t="shared" si="0"/>
        <v>1.0964720057720059</v>
      </c>
      <c r="P32" s="319"/>
      <c r="Q32" s="319"/>
      <c r="R32" s="319"/>
      <c r="S32" s="319"/>
      <c r="U32" s="319"/>
    </row>
    <row r="33" spans="1:21" ht="17.25" customHeight="1">
      <c r="A33" s="377" t="s">
        <v>238</v>
      </c>
      <c r="B33" s="370" t="s">
        <v>70</v>
      </c>
      <c r="C33" s="371">
        <v>0.43277777777777776</v>
      </c>
      <c r="D33" s="372">
        <v>0.37458829365079371</v>
      </c>
      <c r="E33" s="373">
        <v>0.36760000000000004</v>
      </c>
      <c r="F33" s="373">
        <v>0.40300000000000002</v>
      </c>
      <c r="G33" s="373">
        <v>0.51857142857142857</v>
      </c>
      <c r="H33" s="372">
        <v>0.5109999999999999</v>
      </c>
      <c r="I33" s="375">
        <v>0.48491071428571431</v>
      </c>
      <c r="J33" s="372">
        <v>0.49615873015873013</v>
      </c>
      <c r="K33" s="372">
        <v>0.51968749999999997</v>
      </c>
      <c r="L33" s="372">
        <v>0.49357142857142866</v>
      </c>
      <c r="M33" s="372">
        <v>0.49420000000000003</v>
      </c>
      <c r="N33" s="376">
        <f t="shared" ref="N33:N47" si="3">AVERAGE(D33,C33,B33,A33)</f>
        <v>0.40368303571428577</v>
      </c>
      <c r="O33" s="490">
        <f t="shared" si="0"/>
        <v>0.45831240906084658</v>
      </c>
      <c r="P33" s="319"/>
      <c r="Q33" s="319"/>
      <c r="R33" s="319"/>
      <c r="S33" s="319"/>
      <c r="U33" s="319"/>
    </row>
    <row r="34" spans="1:21" ht="17.25" customHeight="1">
      <c r="A34" s="377" t="s">
        <v>176</v>
      </c>
      <c r="B34" s="370" t="s">
        <v>47</v>
      </c>
      <c r="C34" s="371">
        <v>11.183333333333334</v>
      </c>
      <c r="D34" s="372">
        <v>11.344791666666666</v>
      </c>
      <c r="E34" s="373">
        <v>11.387499999999999</v>
      </c>
      <c r="F34" s="373">
        <v>11.5625</v>
      </c>
      <c r="G34" s="373">
        <v>11.825714285714287</v>
      </c>
      <c r="H34" s="372">
        <v>11.632391608391607</v>
      </c>
      <c r="I34" s="375">
        <v>11.8828125</v>
      </c>
      <c r="J34" s="372">
        <v>11.762499999999999</v>
      </c>
      <c r="K34" s="372">
        <v>12.140625</v>
      </c>
      <c r="L34" s="372">
        <v>12.078125</v>
      </c>
      <c r="M34" s="372">
        <v>11.851666666666667</v>
      </c>
      <c r="N34" s="376">
        <f t="shared" si="3"/>
        <v>11.2640625</v>
      </c>
      <c r="O34" s="490">
        <f t="shared" si="0"/>
        <v>11.659668546731048</v>
      </c>
      <c r="P34" s="319"/>
      <c r="Q34" s="319"/>
      <c r="R34" s="319"/>
      <c r="S34" s="319"/>
      <c r="U34" s="319"/>
    </row>
    <row r="35" spans="1:21" ht="17.25" customHeight="1">
      <c r="A35" s="377" t="s">
        <v>178</v>
      </c>
      <c r="B35" s="370" t="s">
        <v>179</v>
      </c>
      <c r="C35" s="371">
        <v>2.9366666666666665</v>
      </c>
      <c r="D35" s="372">
        <v>2.8484375000000002</v>
      </c>
      <c r="E35" s="373">
        <v>2.8937499999999998</v>
      </c>
      <c r="F35" s="373">
        <v>2.859375</v>
      </c>
      <c r="G35" s="373">
        <v>2.7472619047619045</v>
      </c>
      <c r="H35" s="372">
        <v>2.6805694305694305</v>
      </c>
      <c r="I35" s="375">
        <v>2.796875</v>
      </c>
      <c r="J35" s="372">
        <v>2.7862499999999999</v>
      </c>
      <c r="K35" s="372">
        <v>2.9375</v>
      </c>
      <c r="L35" s="372">
        <v>2.9624999999999999</v>
      </c>
      <c r="M35" s="372">
        <v>2.9557499999999997</v>
      </c>
      <c r="N35" s="376">
        <f t="shared" si="3"/>
        <v>2.8925520833333334</v>
      </c>
      <c r="O35" s="490">
        <f t="shared" si="0"/>
        <v>2.8581239654442778</v>
      </c>
      <c r="P35" s="319"/>
      <c r="Q35" s="319"/>
      <c r="R35" s="319"/>
      <c r="S35" s="319"/>
      <c r="U35" s="319"/>
    </row>
    <row r="36" spans="1:21" ht="17.25" customHeight="1">
      <c r="A36" s="377" t="s">
        <v>181</v>
      </c>
      <c r="B36" s="370" t="s">
        <v>101</v>
      </c>
      <c r="C36" s="371">
        <v>4.4733333333333327</v>
      </c>
      <c r="D36" s="372">
        <v>4.49</v>
      </c>
      <c r="E36" s="373">
        <v>4.5493333333333323</v>
      </c>
      <c r="F36" s="373">
        <v>4.6066666666666665</v>
      </c>
      <c r="G36" s="373">
        <v>4.5194047619047621</v>
      </c>
      <c r="H36" s="372">
        <v>4.3649090909090908</v>
      </c>
      <c r="I36" s="375">
        <v>4.4468750000000004</v>
      </c>
      <c r="J36" s="372">
        <v>4.5212500000000002</v>
      </c>
      <c r="K36" s="372">
        <v>4.5421874999999998</v>
      </c>
      <c r="L36" s="372">
        <v>4.5953125000000004</v>
      </c>
      <c r="M36" s="372">
        <v>4.5114999999999998</v>
      </c>
      <c r="N36" s="376">
        <f t="shared" si="3"/>
        <v>4.4816666666666665</v>
      </c>
      <c r="O36" s="490">
        <f t="shared" si="0"/>
        <v>4.5085365710678209</v>
      </c>
      <c r="P36" s="319"/>
      <c r="Q36" s="319"/>
      <c r="R36" s="319"/>
      <c r="S36" s="319"/>
      <c r="U36" s="319"/>
    </row>
    <row r="37" spans="1:21" ht="17.25" customHeight="1">
      <c r="A37" s="377" t="s">
        <v>239</v>
      </c>
      <c r="B37" s="370" t="s">
        <v>106</v>
      </c>
      <c r="C37" s="371">
        <v>56.033333333333331</v>
      </c>
      <c r="D37" s="372">
        <v>56.966666666666669</v>
      </c>
      <c r="E37" s="373">
        <v>57.96</v>
      </c>
      <c r="F37" s="373">
        <v>59.06666666666667</v>
      </c>
      <c r="G37" s="373">
        <v>54.633333333333326</v>
      </c>
      <c r="H37" s="372">
        <v>55.263020979020986</v>
      </c>
      <c r="I37" s="375">
        <v>59.618498168498171</v>
      </c>
      <c r="J37" s="372">
        <v>59.196952380952382</v>
      </c>
      <c r="K37" s="372">
        <v>59.732142857142861</v>
      </c>
      <c r="L37" s="372">
        <v>59.125</v>
      </c>
      <c r="M37" s="372">
        <v>58.825714285714284</v>
      </c>
      <c r="N37" s="376">
        <f t="shared" si="3"/>
        <v>56.5</v>
      </c>
      <c r="O37" s="490">
        <f t="shared" si="0"/>
        <v>57.743444055944053</v>
      </c>
      <c r="P37" s="319"/>
      <c r="Q37" s="319"/>
      <c r="R37" s="319"/>
      <c r="S37" s="319"/>
      <c r="U37" s="319"/>
    </row>
    <row r="38" spans="1:21" ht="17.25" customHeight="1">
      <c r="A38" s="377" t="s">
        <v>240</v>
      </c>
      <c r="B38" s="370" t="s">
        <v>101</v>
      </c>
      <c r="C38" s="371">
        <v>4.55</v>
      </c>
      <c r="D38" s="372">
        <v>4.5916666666666659</v>
      </c>
      <c r="E38" s="373">
        <v>4.6766666666666667</v>
      </c>
      <c r="F38" s="373">
        <v>4.7062499999999998</v>
      </c>
      <c r="G38" s="373">
        <v>5.112222222222222</v>
      </c>
      <c r="H38" s="372">
        <v>4.9041818181818178</v>
      </c>
      <c r="I38" s="375">
        <v>4.7762237762237758</v>
      </c>
      <c r="J38" s="372">
        <v>4.673426573426573</v>
      </c>
      <c r="K38" s="372">
        <v>4.6365384615384615</v>
      </c>
      <c r="L38" s="372">
        <v>4.7703296703296703</v>
      </c>
      <c r="M38" s="372">
        <v>4.883516483516483</v>
      </c>
      <c r="N38" s="376">
        <f t="shared" si="3"/>
        <v>4.5708333333333329</v>
      </c>
      <c r="O38" s="490">
        <f t="shared" si="0"/>
        <v>4.7376546393421393</v>
      </c>
      <c r="P38" s="319"/>
      <c r="Q38" s="319"/>
      <c r="R38" s="319"/>
      <c r="S38" s="319"/>
      <c r="U38" s="319"/>
    </row>
    <row r="39" spans="1:21" ht="17.25" customHeight="1">
      <c r="A39" s="377" t="s">
        <v>183</v>
      </c>
      <c r="B39" s="370" t="s">
        <v>101</v>
      </c>
      <c r="C39" s="371">
        <v>11</v>
      </c>
      <c r="D39" s="372">
        <v>11.077380952380953</v>
      </c>
      <c r="E39" s="373">
        <v>11.306666666666667</v>
      </c>
      <c r="F39" s="373">
        <v>11.333333333333334</v>
      </c>
      <c r="G39" s="373">
        <v>11.160929487179487</v>
      </c>
      <c r="H39" s="372">
        <v>11.326898989898989</v>
      </c>
      <c r="I39" s="375">
        <v>11.571428571428573</v>
      </c>
      <c r="J39" s="372">
        <v>11.542857142857143</v>
      </c>
      <c r="K39" s="372">
        <v>11.571428571428571</v>
      </c>
      <c r="L39" s="372">
        <v>11.625</v>
      </c>
      <c r="M39" s="372">
        <v>11.71098901098901</v>
      </c>
      <c r="N39" s="376">
        <f t="shared" si="3"/>
        <v>11.038690476190476</v>
      </c>
      <c r="O39" s="490">
        <f t="shared" si="0"/>
        <v>11.355466933529433</v>
      </c>
      <c r="P39" s="319"/>
      <c r="Q39" s="319"/>
      <c r="R39" s="319"/>
      <c r="S39" s="319"/>
      <c r="U39" s="319"/>
    </row>
    <row r="40" spans="1:21" ht="17.25" customHeight="1">
      <c r="A40" s="377" t="s">
        <v>184</v>
      </c>
      <c r="B40" s="370" t="s">
        <v>59</v>
      </c>
      <c r="C40" s="371">
        <v>12.611111111111111</v>
      </c>
      <c r="D40" s="372">
        <v>12.892255892255895</v>
      </c>
      <c r="E40" s="373">
        <v>14.272727272727272</v>
      </c>
      <c r="F40" s="373">
        <v>13.738636363636363</v>
      </c>
      <c r="G40" s="373">
        <v>13.200416666666666</v>
      </c>
      <c r="H40" s="372">
        <v>13.105285714285714</v>
      </c>
      <c r="I40" s="375">
        <v>14.395833333333334</v>
      </c>
      <c r="J40" s="372">
        <v>14.001717171717171</v>
      </c>
      <c r="K40" s="372">
        <v>13.818181818181818</v>
      </c>
      <c r="L40" s="372">
        <v>14.2</v>
      </c>
      <c r="M40" s="372">
        <v>14.615555555555556</v>
      </c>
      <c r="N40" s="376">
        <f t="shared" si="3"/>
        <v>12.751683501683502</v>
      </c>
      <c r="O40" s="490">
        <f t="shared" si="0"/>
        <v>13.63361703342953</v>
      </c>
      <c r="P40" s="319"/>
      <c r="Q40" s="319"/>
      <c r="R40" s="319"/>
      <c r="S40" s="319"/>
      <c r="U40" s="319"/>
    </row>
    <row r="41" spans="1:21" ht="17.25" customHeight="1">
      <c r="A41" s="377" t="s">
        <v>243</v>
      </c>
      <c r="B41" s="370" t="s">
        <v>59</v>
      </c>
      <c r="C41" s="371">
        <v>14.275</v>
      </c>
      <c r="D41" s="372">
        <v>15.057575757575757</v>
      </c>
      <c r="E41" s="373">
        <v>15.145454545454545</v>
      </c>
      <c r="F41" s="373">
        <v>15.022727272727273</v>
      </c>
      <c r="G41" s="373">
        <v>14.437954545454545</v>
      </c>
      <c r="H41" s="372">
        <v>13.41874603174603</v>
      </c>
      <c r="I41" s="375">
        <v>14.019444444444446</v>
      </c>
      <c r="J41" s="372">
        <v>14.586666666666664</v>
      </c>
      <c r="K41" s="372">
        <v>14.8</v>
      </c>
      <c r="L41" s="372">
        <v>14.875</v>
      </c>
      <c r="M41" s="372">
        <v>14.82</v>
      </c>
      <c r="N41" s="376">
        <f t="shared" si="3"/>
        <v>14.666287878787879</v>
      </c>
      <c r="O41" s="490">
        <f t="shared" si="0"/>
        <v>14.593738095238093</v>
      </c>
      <c r="P41" s="319"/>
      <c r="Q41" s="319"/>
      <c r="R41" s="319"/>
      <c r="S41" s="319"/>
      <c r="U41" s="319"/>
    </row>
    <row r="42" spans="1:21" ht="17.25" customHeight="1">
      <c r="A42" s="377" t="s">
        <v>244</v>
      </c>
      <c r="B42" s="370" t="s">
        <v>59</v>
      </c>
      <c r="C42" s="371">
        <v>18.28125</v>
      </c>
      <c r="D42" s="372">
        <v>19.06818181818182</v>
      </c>
      <c r="E42" s="373">
        <v>18.890909090909091</v>
      </c>
      <c r="F42" s="373">
        <v>18.906818181818181</v>
      </c>
      <c r="G42" s="373">
        <v>19.418749999999999</v>
      </c>
      <c r="H42" s="372">
        <v>18.002777777777776</v>
      </c>
      <c r="I42" s="375">
        <v>18.286363636363639</v>
      </c>
      <c r="J42" s="372">
        <v>18.845454545454544</v>
      </c>
      <c r="K42" s="372">
        <v>19.425000000000001</v>
      </c>
      <c r="L42" s="372">
        <v>19.5</v>
      </c>
      <c r="M42" s="372">
        <v>19.84</v>
      </c>
      <c r="N42" s="376">
        <f t="shared" si="3"/>
        <v>18.67471590909091</v>
      </c>
      <c r="O42" s="490">
        <f t="shared" si="0"/>
        <v>18.928351746632998</v>
      </c>
      <c r="P42" s="319"/>
      <c r="Q42" s="319"/>
      <c r="R42" s="319"/>
      <c r="S42" s="319"/>
      <c r="U42" s="319"/>
    </row>
    <row r="43" spans="1:21" ht="17.25" customHeight="1">
      <c r="A43" s="377" t="s">
        <v>245</v>
      </c>
      <c r="B43" s="370" t="s">
        <v>151</v>
      </c>
      <c r="C43" s="371">
        <v>42.95</v>
      </c>
      <c r="D43" s="372">
        <v>43</v>
      </c>
      <c r="E43" s="373">
        <v>43.32</v>
      </c>
      <c r="F43" s="373">
        <v>43.2</v>
      </c>
      <c r="G43" s="373">
        <v>39.25</v>
      </c>
      <c r="H43" s="372">
        <v>39.132666666666658</v>
      </c>
      <c r="I43" s="375">
        <v>40.125</v>
      </c>
      <c r="J43" s="372">
        <v>38.15</v>
      </c>
      <c r="K43" s="372">
        <v>37.299999999999997</v>
      </c>
      <c r="L43" s="372">
        <v>37.450000000000003</v>
      </c>
      <c r="M43" s="372">
        <v>37</v>
      </c>
      <c r="N43" s="376">
        <f t="shared" si="3"/>
        <v>42.975000000000001</v>
      </c>
      <c r="O43" s="490">
        <f t="shared" si="0"/>
        <v>40.321055555555553</v>
      </c>
      <c r="P43" s="319"/>
      <c r="Q43" s="319"/>
      <c r="R43" s="319"/>
      <c r="S43" s="319"/>
      <c r="U43" s="319"/>
    </row>
    <row r="44" spans="1:21" ht="17.25" customHeight="1">
      <c r="A44" s="377" t="s">
        <v>246</v>
      </c>
      <c r="B44" s="370" t="s">
        <v>12</v>
      </c>
      <c r="C44" s="371">
        <v>0.39895833333333336</v>
      </c>
      <c r="D44" s="372">
        <v>0.42480769230769222</v>
      </c>
      <c r="E44" s="373">
        <v>0.49153846153846159</v>
      </c>
      <c r="F44" s="373">
        <v>0.49519230769230765</v>
      </c>
      <c r="G44" s="373">
        <v>0.49551282051282053</v>
      </c>
      <c r="H44" s="372">
        <v>0.47749494949494953</v>
      </c>
      <c r="I44" s="375">
        <v>0.47355769230769229</v>
      </c>
      <c r="J44" s="372">
        <v>0.42401098901098894</v>
      </c>
      <c r="K44" s="372">
        <v>0.42053571428571423</v>
      </c>
      <c r="L44" s="372">
        <v>0.43035714285714277</v>
      </c>
      <c r="M44" s="372">
        <v>0.41648351648351645</v>
      </c>
      <c r="N44" s="376">
        <f t="shared" si="3"/>
        <v>0.41188301282051276</v>
      </c>
      <c r="O44" s="490">
        <f t="shared" si="0"/>
        <v>0.44669438605376116</v>
      </c>
      <c r="P44" s="319"/>
      <c r="Q44" s="319"/>
      <c r="R44" s="319"/>
      <c r="S44" s="319"/>
      <c r="U44" s="319"/>
    </row>
    <row r="45" spans="1:21" ht="17.25" customHeight="1">
      <c r="A45" s="377" t="s">
        <v>256</v>
      </c>
      <c r="B45" s="370" t="s">
        <v>101</v>
      </c>
      <c r="C45" s="371">
        <v>0.82499999999999996</v>
      </c>
      <c r="D45" s="372">
        <v>0.7416666666666667</v>
      </c>
      <c r="E45" s="373">
        <v>0.76666666666666661</v>
      </c>
      <c r="F45" s="373">
        <v>0.76666666666666661</v>
      </c>
      <c r="G45" s="373">
        <v>1.155</v>
      </c>
      <c r="H45" s="372">
        <v>1.3785000000000003</v>
      </c>
      <c r="I45" s="375">
        <v>0.90625</v>
      </c>
      <c r="J45" s="372">
        <v>0.92333333333333345</v>
      </c>
      <c r="K45" s="372">
        <v>0.8833333333333333</v>
      </c>
      <c r="L45" s="372">
        <v>0.8833333333333333</v>
      </c>
      <c r="M45" s="372">
        <v>0.82616666666666672</v>
      </c>
      <c r="N45" s="376">
        <f t="shared" si="3"/>
        <v>0.78333333333333333</v>
      </c>
      <c r="O45" s="490">
        <f t="shared" si="0"/>
        <v>0.90327083333333336</v>
      </c>
      <c r="P45" s="319"/>
      <c r="Q45" s="319"/>
      <c r="R45" s="319"/>
      <c r="S45" s="319"/>
      <c r="U45" s="319"/>
    </row>
    <row r="46" spans="1:21" ht="17.25" customHeight="1">
      <c r="A46" s="377" t="s">
        <v>185</v>
      </c>
      <c r="B46" s="370" t="s">
        <v>101</v>
      </c>
      <c r="C46" s="371">
        <v>2.8944444444444439</v>
      </c>
      <c r="D46" s="372">
        <v>2.8811447811447812</v>
      </c>
      <c r="E46" s="373">
        <v>2.9745454545454542</v>
      </c>
      <c r="F46" s="373">
        <v>3</v>
      </c>
      <c r="G46" s="373">
        <v>2.9135227272727273</v>
      </c>
      <c r="H46" s="372">
        <v>2.7905634920634919</v>
      </c>
      <c r="I46" s="375">
        <v>2.9454545454545462</v>
      </c>
      <c r="J46" s="372">
        <v>3.0884848484848484</v>
      </c>
      <c r="K46" s="372">
        <v>3.1666666666666665</v>
      </c>
      <c r="L46" s="372">
        <v>3.2166666666666668</v>
      </c>
      <c r="M46" s="372">
        <v>3.2983333333333333</v>
      </c>
      <c r="N46" s="376">
        <f t="shared" si="3"/>
        <v>2.8877946127946128</v>
      </c>
      <c r="O46" s="490">
        <f t="shared" si="0"/>
        <v>3.0048017977392978</v>
      </c>
      <c r="P46" s="319"/>
      <c r="Q46" s="319"/>
      <c r="R46" s="319"/>
      <c r="S46" s="319"/>
      <c r="U46" s="319"/>
    </row>
    <row r="47" spans="1:21" ht="17.25" customHeight="1">
      <c r="A47" s="377" t="s">
        <v>186</v>
      </c>
      <c r="B47" s="370" t="s">
        <v>12</v>
      </c>
      <c r="C47" s="371">
        <v>0.73375000000000001</v>
      </c>
      <c r="D47" s="372">
        <v>0.68350694444444438</v>
      </c>
      <c r="E47" s="373">
        <v>0.64666666666666672</v>
      </c>
      <c r="F47" s="373">
        <v>0.63694444444444454</v>
      </c>
      <c r="G47" s="373">
        <v>0.71878472222222234</v>
      </c>
      <c r="H47" s="372">
        <v>0.6577142857142857</v>
      </c>
      <c r="I47" s="375">
        <v>0.65758928571428577</v>
      </c>
      <c r="J47" s="372">
        <v>0.56680555555555556</v>
      </c>
      <c r="K47" s="372">
        <v>0.56111111111111112</v>
      </c>
      <c r="L47" s="372">
        <v>0.56805555555555554</v>
      </c>
      <c r="M47" s="372">
        <v>0.54666666666666663</v>
      </c>
      <c r="N47" s="376">
        <f t="shared" si="3"/>
        <v>0.70862847222222225</v>
      </c>
      <c r="O47" s="490">
        <f t="shared" si="0"/>
        <v>0.64051864252645507</v>
      </c>
      <c r="P47" s="319"/>
      <c r="Q47" s="319"/>
      <c r="R47" s="319"/>
      <c r="S47" s="319"/>
      <c r="U47" s="319"/>
    </row>
    <row r="48" spans="1:21" ht="17.25" customHeight="1">
      <c r="A48" s="377" t="s">
        <v>187</v>
      </c>
      <c r="B48" s="370" t="s">
        <v>101</v>
      </c>
      <c r="C48" s="371" t="s">
        <v>123</v>
      </c>
      <c r="D48" s="372" t="s">
        <v>123</v>
      </c>
      <c r="E48" s="373" t="s">
        <v>123</v>
      </c>
      <c r="F48" s="373" t="s">
        <v>123</v>
      </c>
      <c r="G48" s="373" t="s">
        <v>123</v>
      </c>
      <c r="H48" s="372" t="s">
        <v>123</v>
      </c>
      <c r="I48" s="375" t="s">
        <v>123</v>
      </c>
      <c r="J48" s="372" t="s">
        <v>123</v>
      </c>
      <c r="K48" s="372" t="s">
        <v>123</v>
      </c>
      <c r="L48" s="372" t="s">
        <v>123</v>
      </c>
      <c r="M48" s="372" t="s">
        <v>123</v>
      </c>
      <c r="N48" s="376" t="s">
        <v>123</v>
      </c>
      <c r="O48" s="490" t="s">
        <v>123</v>
      </c>
      <c r="P48" s="319"/>
      <c r="Q48" s="319"/>
      <c r="R48" s="319"/>
      <c r="S48" s="319"/>
      <c r="U48" s="319"/>
    </row>
    <row r="49" spans="1:21" ht="17.25" customHeight="1">
      <c r="A49" s="377" t="s">
        <v>247</v>
      </c>
      <c r="B49" s="370" t="s">
        <v>101</v>
      </c>
      <c r="C49" s="371">
        <v>0.50615384615384618</v>
      </c>
      <c r="D49" s="372">
        <v>0.51071428571428568</v>
      </c>
      <c r="E49" s="373">
        <v>0.53928571428571426</v>
      </c>
      <c r="F49" s="373">
        <v>0.54446428571428562</v>
      </c>
      <c r="G49" s="373">
        <v>0.84412500000000001</v>
      </c>
      <c r="H49" s="372">
        <v>0.70877460317460328</v>
      </c>
      <c r="I49" s="375">
        <v>0.64375000000000004</v>
      </c>
      <c r="J49" s="372">
        <v>0.50579370629370646</v>
      </c>
      <c r="K49" s="372">
        <v>0.5</v>
      </c>
      <c r="L49" s="372">
        <v>0.51979166666666665</v>
      </c>
      <c r="M49" s="372">
        <v>0.53500000000000003</v>
      </c>
      <c r="N49" s="376">
        <f t="shared" ref="N49:N54" si="4">AVERAGE(D49,C49,B49,A49)</f>
        <v>0.50843406593406593</v>
      </c>
      <c r="O49" s="490">
        <f t="shared" ref="O49:O54" si="5">AVERAGE(C49:N49)</f>
        <v>0.57219059782809778</v>
      </c>
      <c r="P49" s="319"/>
      <c r="Q49" s="319"/>
      <c r="R49" s="319"/>
      <c r="S49" s="319"/>
      <c r="U49" s="319"/>
    </row>
    <row r="50" spans="1:21" ht="17.25" customHeight="1">
      <c r="A50" s="377" t="s">
        <v>188</v>
      </c>
      <c r="B50" s="370" t="s">
        <v>106</v>
      </c>
      <c r="C50" s="371">
        <v>68.857142857142861</v>
      </c>
      <c r="D50" s="372">
        <v>68.5</v>
      </c>
      <c r="E50" s="373">
        <v>68.028571428571425</v>
      </c>
      <c r="F50" s="373">
        <v>66.660714285714292</v>
      </c>
      <c r="G50" s="373">
        <v>67.709999999999994</v>
      </c>
      <c r="H50" s="372">
        <v>67.294666666666672</v>
      </c>
      <c r="I50" s="375">
        <v>68.767857142857139</v>
      </c>
      <c r="J50" s="372">
        <v>71.332142857142856</v>
      </c>
      <c r="K50" s="372">
        <v>72.34375</v>
      </c>
      <c r="L50" s="372">
        <v>72.65625</v>
      </c>
      <c r="M50" s="372">
        <v>71.646428571428572</v>
      </c>
      <c r="N50" s="376">
        <f t="shared" si="4"/>
        <v>68.678571428571431</v>
      </c>
      <c r="O50" s="490">
        <f t="shared" si="5"/>
        <v>69.373007936507932</v>
      </c>
      <c r="P50" s="319"/>
      <c r="Q50" s="319"/>
      <c r="R50" s="319"/>
      <c r="S50" s="319"/>
      <c r="U50" s="319"/>
    </row>
    <row r="51" spans="1:21" ht="17.25" customHeight="1">
      <c r="A51" s="377" t="s">
        <v>248</v>
      </c>
      <c r="B51" s="370" t="s">
        <v>12</v>
      </c>
      <c r="C51" s="371">
        <v>0.85480769230769238</v>
      </c>
      <c r="D51" s="372">
        <v>0.85403846153846152</v>
      </c>
      <c r="E51" s="373">
        <v>0.86266666666666647</v>
      </c>
      <c r="F51" s="373">
        <v>0.87333333333333329</v>
      </c>
      <c r="G51" s="373">
        <v>1.0218181818181817</v>
      </c>
      <c r="H51" s="372">
        <v>0.9806111111111111</v>
      </c>
      <c r="I51" s="375">
        <v>0.89249999999999996</v>
      </c>
      <c r="J51" s="372">
        <v>0.86742424242424243</v>
      </c>
      <c r="K51" s="372">
        <v>0.8666666666666667</v>
      </c>
      <c r="L51" s="372">
        <v>0.89791666666666659</v>
      </c>
      <c r="M51" s="372">
        <v>0.90833333333333344</v>
      </c>
      <c r="N51" s="376">
        <f t="shared" si="4"/>
        <v>0.85442307692307695</v>
      </c>
      <c r="O51" s="490">
        <f t="shared" si="5"/>
        <v>0.89454495273245271</v>
      </c>
      <c r="P51" s="319"/>
      <c r="Q51" s="319"/>
      <c r="R51" s="319"/>
      <c r="S51" s="319"/>
      <c r="U51" s="319"/>
    </row>
    <row r="52" spans="1:21" ht="17.25" customHeight="1">
      <c r="A52" s="377" t="s">
        <v>189</v>
      </c>
      <c r="B52" s="370" t="s">
        <v>101</v>
      </c>
      <c r="C52" s="371">
        <v>3.7</v>
      </c>
      <c r="D52" s="372">
        <v>3.4312499999999999</v>
      </c>
      <c r="E52" s="373">
        <v>2.585</v>
      </c>
      <c r="F52" s="373">
        <v>2.5750000000000002</v>
      </c>
      <c r="G52" s="373">
        <v>2.84</v>
      </c>
      <c r="H52" s="372">
        <v>3</v>
      </c>
      <c r="I52" s="375">
        <v>2.4500000000000002</v>
      </c>
      <c r="J52" s="372">
        <v>2.4480000000000004</v>
      </c>
      <c r="K52" s="372">
        <v>2.3149999999999999</v>
      </c>
      <c r="L52" s="372">
        <v>2.2999999999999998</v>
      </c>
      <c r="M52" s="372">
        <v>2.41</v>
      </c>
      <c r="N52" s="376">
        <f t="shared" si="4"/>
        <v>3.5656249999999998</v>
      </c>
      <c r="O52" s="490">
        <f t="shared" si="5"/>
        <v>2.8016562500000002</v>
      </c>
      <c r="P52" s="319"/>
      <c r="Q52" s="319"/>
      <c r="R52" s="319"/>
      <c r="S52" s="319"/>
      <c r="U52" s="319"/>
    </row>
    <row r="53" spans="1:21" ht="17.25" customHeight="1">
      <c r="A53" s="377" t="s">
        <v>190</v>
      </c>
      <c r="B53" s="370" t="s">
        <v>101</v>
      </c>
      <c r="C53" s="371">
        <v>3.2</v>
      </c>
      <c r="D53" s="372">
        <v>3.1124999999999998</v>
      </c>
      <c r="E53" s="373">
        <v>2.9166666666666665</v>
      </c>
      <c r="F53" s="373">
        <v>2.8833333333333333</v>
      </c>
      <c r="G53" s="373">
        <v>2.44</v>
      </c>
      <c r="H53" s="372">
        <v>2.541666666666667</v>
      </c>
      <c r="I53" s="375">
        <v>2.78125</v>
      </c>
      <c r="J53" s="372">
        <v>2.8666666666666667</v>
      </c>
      <c r="K53" s="372">
        <v>2.875</v>
      </c>
      <c r="L53" s="372">
        <v>2.7062499999999998</v>
      </c>
      <c r="M53" s="372">
        <v>2.5566666666666666</v>
      </c>
      <c r="N53" s="376">
        <f t="shared" si="4"/>
        <v>3.15625</v>
      </c>
      <c r="O53" s="490">
        <f t="shared" si="5"/>
        <v>2.8363541666666667</v>
      </c>
      <c r="P53" s="319"/>
      <c r="Q53" s="319"/>
      <c r="R53" s="319"/>
      <c r="S53" s="319"/>
      <c r="U53" s="319"/>
    </row>
    <row r="54" spans="1:21" ht="17.25" customHeight="1">
      <c r="A54" s="344" t="s">
        <v>191</v>
      </c>
      <c r="B54" s="345" t="s">
        <v>47</v>
      </c>
      <c r="C54" s="379">
        <v>0.90375000000000005</v>
      </c>
      <c r="D54" s="380">
        <v>0.89500000000000002</v>
      </c>
      <c r="E54" s="381">
        <v>0.89500000000000002</v>
      </c>
      <c r="F54" s="381">
        <v>0.9325</v>
      </c>
      <c r="G54" s="381">
        <v>2.7108333333333334</v>
      </c>
      <c r="H54" s="380">
        <v>1.6140000000000001</v>
      </c>
      <c r="I54" s="382">
        <v>1.1968749999999999</v>
      </c>
      <c r="J54" s="380">
        <v>0.94800000000000006</v>
      </c>
      <c r="K54" s="380">
        <v>0.92500000000000004</v>
      </c>
      <c r="L54" s="380">
        <v>0.92500000000000004</v>
      </c>
      <c r="M54" s="380">
        <v>0.94</v>
      </c>
      <c r="N54" s="383">
        <f t="shared" si="4"/>
        <v>0.89937500000000004</v>
      </c>
      <c r="O54" s="490">
        <f t="shared" si="5"/>
        <v>1.1487777777777779</v>
      </c>
      <c r="P54" s="319"/>
      <c r="Q54" s="319"/>
      <c r="R54" s="319"/>
      <c r="S54" s="319"/>
      <c r="U54" s="319"/>
    </row>
    <row r="55" spans="1:21" ht="12.75" customHeight="1">
      <c r="B55" s="58"/>
      <c r="C55" s="320"/>
      <c r="O55" s="321"/>
      <c r="P55" s="322"/>
      <c r="Q55" s="322"/>
      <c r="R55" s="322"/>
      <c r="S55" s="322"/>
      <c r="U55" s="322"/>
    </row>
    <row r="56" spans="1:21" ht="12.75" customHeight="1">
      <c r="E56" s="323"/>
      <c r="O56" s="324"/>
      <c r="P56" s="324"/>
      <c r="Q56" s="324"/>
      <c r="R56" s="324"/>
      <c r="S56" s="324"/>
      <c r="U56" s="324"/>
    </row>
    <row r="57" spans="1:21" ht="12.75" customHeight="1"/>
    <row r="58" spans="1:21" ht="12.75" customHeight="1"/>
    <row r="59" spans="1:21" ht="12.75" customHeight="1"/>
    <row r="60" spans="1:21" ht="12.75" customHeight="1"/>
    <row r="61" spans="1:21" ht="12.75" customHeight="1"/>
    <row r="62" spans="1:21" ht="12.75" customHeight="1"/>
    <row r="63" spans="1:21" ht="12.75" customHeight="1"/>
    <row r="64" spans="1:2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6:C6"/>
  </mergeCells>
  <pageMargins left="0.6692913385826772" right="0.39370078740157483" top="0.43307086614173229" bottom="0.39370078740157483" header="0" footer="0"/>
  <pageSetup paperSize="9" scale="5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O6" sqref="O6:O52"/>
    </sheetView>
  </sheetViews>
  <sheetFormatPr defaultColWidth="14.42578125" defaultRowHeight="15" customHeight="1"/>
  <cols>
    <col min="1" max="1" width="31.7109375" style="60" customWidth="1"/>
    <col min="2" max="15" width="12.7109375" style="60" customWidth="1"/>
    <col min="16" max="21" width="8.28515625" style="60" customWidth="1"/>
    <col min="22" max="26" width="9" style="60" customWidth="1"/>
    <col min="27" max="16384" width="14.42578125" style="60"/>
  </cols>
  <sheetData>
    <row r="1" spans="1:26" ht="12.75" customHeight="1">
      <c r="A1" s="351"/>
      <c r="B1" s="352"/>
      <c r="C1" s="353"/>
    </row>
    <row r="2" spans="1:26" ht="12.75" customHeight="1">
      <c r="A2" s="354"/>
      <c r="B2" s="130"/>
      <c r="C2" s="130"/>
    </row>
    <row r="3" spans="1:26" ht="12" customHeight="1">
      <c r="A3" s="351"/>
      <c r="B3" s="130"/>
      <c r="C3" s="130"/>
    </row>
    <row r="4" spans="1:26" ht="12.75" customHeight="1">
      <c r="A4" s="130"/>
      <c r="B4" s="130"/>
      <c r="C4" s="130"/>
    </row>
    <row r="5" spans="1:26" ht="22.5" customHeight="1">
      <c r="A5" s="384" t="s">
        <v>255</v>
      </c>
      <c r="B5" s="384"/>
      <c r="C5" s="384"/>
    </row>
    <row r="6" spans="1:26" ht="20.25" customHeight="1">
      <c r="A6" s="362" t="s">
        <v>127</v>
      </c>
      <c r="B6" s="363" t="s">
        <v>12</v>
      </c>
      <c r="C6" s="364" t="s">
        <v>128</v>
      </c>
      <c r="D6" s="365" t="s">
        <v>129</v>
      </c>
      <c r="E6" s="366" t="s">
        <v>130</v>
      </c>
      <c r="F6" s="366" t="s">
        <v>131</v>
      </c>
      <c r="G6" s="366" t="s">
        <v>132</v>
      </c>
      <c r="H6" s="367" t="s">
        <v>133</v>
      </c>
      <c r="I6" s="368" t="s">
        <v>134</v>
      </c>
      <c r="J6" s="368" t="s">
        <v>135</v>
      </c>
      <c r="K6" s="368" t="s">
        <v>136</v>
      </c>
      <c r="L6" s="368" t="s">
        <v>137</v>
      </c>
      <c r="M6" s="368" t="s">
        <v>138</v>
      </c>
      <c r="N6" s="368" t="s">
        <v>139</v>
      </c>
      <c r="O6" s="489" t="s">
        <v>27</v>
      </c>
      <c r="P6" s="318"/>
      <c r="Q6" s="318"/>
      <c r="R6" s="318"/>
      <c r="S6" s="318"/>
      <c r="U6" s="318"/>
    </row>
    <row r="7" spans="1:26" ht="17.25" customHeight="1">
      <c r="A7" s="369" t="s">
        <v>231</v>
      </c>
      <c r="B7" s="370" t="s">
        <v>34</v>
      </c>
      <c r="C7" s="371" t="s">
        <v>123</v>
      </c>
      <c r="D7" s="372" t="s">
        <v>123</v>
      </c>
      <c r="E7" s="373" t="s">
        <v>123</v>
      </c>
      <c r="F7" s="373">
        <v>31.625</v>
      </c>
      <c r="G7" s="373">
        <v>31.85</v>
      </c>
      <c r="H7" s="374">
        <v>32.125</v>
      </c>
      <c r="I7" s="375">
        <v>32.125</v>
      </c>
      <c r="J7" s="374">
        <v>31.721212121212126</v>
      </c>
      <c r="K7" s="374">
        <v>31.809523809523807</v>
      </c>
      <c r="L7" s="374">
        <v>31.833333333333332</v>
      </c>
      <c r="M7" s="374" t="s">
        <v>123</v>
      </c>
      <c r="N7" s="376" t="s">
        <v>123</v>
      </c>
      <c r="O7" s="490">
        <f t="shared" ref="O7:O29" si="0">AVERAGE(N7,M7,L7,K7,J7,I7,H7,G7,F7,E7,D7,C7)</f>
        <v>31.86986703772418</v>
      </c>
      <c r="P7" s="319"/>
      <c r="Q7" s="319"/>
      <c r="R7" s="319"/>
      <c r="S7" s="319"/>
      <c r="U7" s="319"/>
    </row>
    <row r="8" spans="1:26" ht="17.25" customHeight="1">
      <c r="A8" s="369" t="s">
        <v>144</v>
      </c>
      <c r="B8" s="370" t="s">
        <v>101</v>
      </c>
      <c r="C8" s="371">
        <v>0.82083333333333319</v>
      </c>
      <c r="D8" s="372">
        <v>0.99166666666666659</v>
      </c>
      <c r="E8" s="373">
        <v>0.83230769230769219</v>
      </c>
      <c r="F8" s="373">
        <v>0.86607142857142849</v>
      </c>
      <c r="G8" s="373">
        <v>0.80345454545454553</v>
      </c>
      <c r="H8" s="372">
        <v>0.78863636363636369</v>
      </c>
      <c r="I8" s="375">
        <v>0.79090909090909089</v>
      </c>
      <c r="J8" s="372">
        <v>0.81333333333333324</v>
      </c>
      <c r="K8" s="372">
        <v>0.82708333333333339</v>
      </c>
      <c r="L8" s="372">
        <v>0.82333333333333347</v>
      </c>
      <c r="M8" s="372">
        <v>0.82708333333333339</v>
      </c>
      <c r="N8" s="376">
        <v>0.8510416666666667</v>
      </c>
      <c r="O8" s="490">
        <f t="shared" si="0"/>
        <v>0.83631284340659351</v>
      </c>
      <c r="P8" s="319"/>
      <c r="Q8" s="319"/>
      <c r="R8" s="319"/>
      <c r="S8" s="319"/>
      <c r="U8" s="319"/>
    </row>
    <row r="9" spans="1:26" ht="17.25" customHeight="1">
      <c r="A9" s="369" t="s">
        <v>145</v>
      </c>
      <c r="B9" s="370" t="s">
        <v>101</v>
      </c>
      <c r="C9" s="371">
        <v>0.85083333333333344</v>
      </c>
      <c r="D9" s="372">
        <v>0.98750000000000004</v>
      </c>
      <c r="E9" s="373">
        <v>0.83357142857142852</v>
      </c>
      <c r="F9" s="373">
        <v>0.85357142857142865</v>
      </c>
      <c r="G9" s="373">
        <v>0.81533333333333347</v>
      </c>
      <c r="H9" s="372">
        <v>0.77727272727272712</v>
      </c>
      <c r="I9" s="375">
        <v>0.78636363636363638</v>
      </c>
      <c r="J9" s="372">
        <v>0.79749999999999999</v>
      </c>
      <c r="K9" s="372">
        <v>0.79166666666666663</v>
      </c>
      <c r="L9" s="372">
        <v>0.78333333333333321</v>
      </c>
      <c r="M9" s="372">
        <v>0.78749999999999998</v>
      </c>
      <c r="N9" s="376">
        <v>0.79374999999999996</v>
      </c>
      <c r="O9" s="490">
        <f t="shared" si="0"/>
        <v>0.82151632395382401</v>
      </c>
      <c r="P9" s="319"/>
      <c r="Q9" s="319"/>
      <c r="R9" s="319"/>
      <c r="S9" s="319"/>
      <c r="U9" s="319"/>
    </row>
    <row r="10" spans="1:26" ht="17.25" customHeight="1">
      <c r="A10" s="377" t="s">
        <v>146</v>
      </c>
      <c r="B10" s="370" t="s">
        <v>101</v>
      </c>
      <c r="C10" s="371">
        <v>0.72880952380952402</v>
      </c>
      <c r="D10" s="372">
        <v>0.87928571428571445</v>
      </c>
      <c r="E10" s="373">
        <v>0.73923076923076925</v>
      </c>
      <c r="F10" s="373">
        <v>0.74599358974358976</v>
      </c>
      <c r="G10" s="373">
        <v>0.70998701298701294</v>
      </c>
      <c r="H10" s="372">
        <v>0.68181818181818188</v>
      </c>
      <c r="I10" s="375">
        <v>0.6863636363636364</v>
      </c>
      <c r="J10" s="372">
        <v>0.70901515151515149</v>
      </c>
      <c r="K10" s="372">
        <v>0.72499999999999998</v>
      </c>
      <c r="L10" s="372">
        <v>0.72704545454545455</v>
      </c>
      <c r="M10" s="372">
        <v>0.74583333333333335</v>
      </c>
      <c r="N10" s="376">
        <v>0.7427083333333333</v>
      </c>
      <c r="O10" s="490">
        <f t="shared" si="0"/>
        <v>0.73509089174714182</v>
      </c>
      <c r="P10" s="319"/>
      <c r="Q10" s="319"/>
      <c r="R10" s="319"/>
      <c r="S10" s="319"/>
      <c r="U10" s="319"/>
    </row>
    <row r="11" spans="1:26" ht="17.25" customHeight="1">
      <c r="A11" s="377" t="s">
        <v>232</v>
      </c>
      <c r="B11" s="370" t="s">
        <v>101</v>
      </c>
      <c r="C11" s="371">
        <v>0.7324737762237763</v>
      </c>
      <c r="D11" s="372">
        <v>0.8998076923076922</v>
      </c>
      <c r="E11" s="373">
        <v>0.75249999999999995</v>
      </c>
      <c r="F11" s="373">
        <v>0.76590909090909087</v>
      </c>
      <c r="G11" s="373">
        <v>0.72444444444444445</v>
      </c>
      <c r="H11" s="372">
        <v>0.6958333333333333</v>
      </c>
      <c r="I11" s="375">
        <v>0.70277777777777772</v>
      </c>
      <c r="J11" s="372">
        <v>0.72099999999999986</v>
      </c>
      <c r="K11" s="372">
        <v>0.745</v>
      </c>
      <c r="L11" s="372">
        <v>0.72200000000000009</v>
      </c>
      <c r="M11" s="372">
        <v>0.71250000000000002</v>
      </c>
      <c r="N11" s="376">
        <v>0.72</v>
      </c>
      <c r="O11" s="490">
        <f t="shared" si="0"/>
        <v>0.74118717624967612</v>
      </c>
      <c r="P11" s="319"/>
      <c r="Q11" s="319"/>
      <c r="R11" s="319"/>
      <c r="S11" s="319"/>
      <c r="U11" s="319"/>
    </row>
    <row r="12" spans="1:26" ht="17.25" customHeight="1">
      <c r="A12" s="377" t="s">
        <v>254</v>
      </c>
      <c r="B12" s="370" t="s">
        <v>101</v>
      </c>
      <c r="C12" s="371">
        <v>0.82499999999999996</v>
      </c>
      <c r="D12" s="372">
        <v>0.83</v>
      </c>
      <c r="E12" s="373">
        <v>0.8</v>
      </c>
      <c r="F12" s="373" t="s">
        <v>123</v>
      </c>
      <c r="G12" s="373">
        <v>0.75</v>
      </c>
      <c r="H12" s="372">
        <v>0.75</v>
      </c>
      <c r="I12" s="375">
        <v>0.75</v>
      </c>
      <c r="J12" s="372">
        <v>0.75</v>
      </c>
      <c r="K12" s="372">
        <v>0.75</v>
      </c>
      <c r="L12" s="372">
        <v>0.75</v>
      </c>
      <c r="M12" s="372">
        <v>0.75</v>
      </c>
      <c r="N12" s="376">
        <v>0.75</v>
      </c>
      <c r="O12" s="490">
        <f t="shared" si="0"/>
        <v>0.76863636363636367</v>
      </c>
      <c r="P12" s="319"/>
      <c r="Q12" s="319"/>
      <c r="R12" s="319"/>
      <c r="S12" s="319"/>
      <c r="U12" s="319"/>
    </row>
    <row r="13" spans="1:26" ht="17.25" customHeight="1">
      <c r="A13" s="377" t="s">
        <v>147</v>
      </c>
      <c r="B13" s="370" t="s">
        <v>101</v>
      </c>
      <c r="C13" s="371">
        <v>1.927</v>
      </c>
      <c r="D13" s="372">
        <v>1.9348749999999999</v>
      </c>
      <c r="E13" s="373">
        <v>1.9125000000000001</v>
      </c>
      <c r="F13" s="373">
        <v>1.8125</v>
      </c>
      <c r="G13" s="373">
        <v>1.8125</v>
      </c>
      <c r="H13" s="372">
        <v>1.75</v>
      </c>
      <c r="I13" s="375">
        <v>1.75</v>
      </c>
      <c r="J13" s="372">
        <v>1.74</v>
      </c>
      <c r="K13" s="372">
        <v>2.7</v>
      </c>
      <c r="L13" s="372">
        <v>2.7666666666666671</v>
      </c>
      <c r="M13" s="372">
        <v>2.7666666666666671</v>
      </c>
      <c r="N13" s="376">
        <v>2.8833333333333337</v>
      </c>
      <c r="O13" s="490">
        <f t="shared" si="0"/>
        <v>2.1463368055555558</v>
      </c>
      <c r="P13" s="319"/>
      <c r="Q13" s="319"/>
      <c r="R13" s="319"/>
      <c r="S13" s="319"/>
      <c r="U13" s="319"/>
    </row>
    <row r="14" spans="1:26" ht="17.25" customHeight="1">
      <c r="A14" s="377" t="s">
        <v>233</v>
      </c>
      <c r="B14" s="370" t="s">
        <v>34</v>
      </c>
      <c r="C14" s="371">
        <v>146.84848484848484</v>
      </c>
      <c r="D14" s="385">
        <v>151.9503205128205</v>
      </c>
      <c r="E14" s="386">
        <v>167.65454545454548</v>
      </c>
      <c r="F14" s="386">
        <v>170.98484848484847</v>
      </c>
      <c r="G14" s="386">
        <v>175.73181818181817</v>
      </c>
      <c r="H14" s="385">
        <v>183.27272727272725</v>
      </c>
      <c r="I14" s="387">
        <v>177.02272727272728</v>
      </c>
      <c r="J14" s="385">
        <v>177.63636363636363</v>
      </c>
      <c r="K14" s="385">
        <v>177.7</v>
      </c>
      <c r="L14" s="385">
        <v>187.68</v>
      </c>
      <c r="M14" s="385">
        <v>200.17500000000001</v>
      </c>
      <c r="N14" s="376">
        <v>216.4</v>
      </c>
      <c r="O14" s="490">
        <f t="shared" si="0"/>
        <v>177.75473630536135</v>
      </c>
      <c r="P14" s="388"/>
      <c r="Q14" s="388"/>
      <c r="R14" s="388"/>
      <c r="S14" s="388"/>
      <c r="T14" s="389"/>
      <c r="U14" s="388"/>
      <c r="V14" s="389"/>
      <c r="W14" s="389"/>
      <c r="X14" s="389"/>
      <c r="Y14" s="389"/>
      <c r="Z14" s="389"/>
    </row>
    <row r="15" spans="1:26" ht="17.25" customHeight="1">
      <c r="A15" s="369" t="s">
        <v>152</v>
      </c>
      <c r="B15" s="370" t="s">
        <v>41</v>
      </c>
      <c r="C15" s="371">
        <v>93.386217948717942</v>
      </c>
      <c r="D15" s="385">
        <v>97.65384615384616</v>
      </c>
      <c r="E15" s="386">
        <v>90.8</v>
      </c>
      <c r="F15" s="386">
        <v>96.860606060606074</v>
      </c>
      <c r="G15" s="386">
        <v>95.242735042735049</v>
      </c>
      <c r="H15" s="385">
        <v>95.38636363636364</v>
      </c>
      <c r="I15" s="387">
        <v>96.590909090909093</v>
      </c>
      <c r="J15" s="385">
        <v>94.166666666666657</v>
      </c>
      <c r="K15" s="385">
        <v>95.568181818181827</v>
      </c>
      <c r="L15" s="385">
        <v>97.818181818181827</v>
      </c>
      <c r="M15" s="385">
        <v>100.43181818181819</v>
      </c>
      <c r="N15" s="376">
        <v>103.40909090909092</v>
      </c>
      <c r="O15" s="490">
        <f t="shared" si="0"/>
        <v>96.442884777259778</v>
      </c>
      <c r="P15" s="388"/>
      <c r="Q15" s="388"/>
      <c r="R15" s="388"/>
      <c r="S15" s="388"/>
      <c r="T15" s="389"/>
      <c r="U15" s="388"/>
      <c r="V15" s="389"/>
      <c r="W15" s="389"/>
      <c r="X15" s="389"/>
      <c r="Y15" s="389"/>
      <c r="Z15" s="389"/>
    </row>
    <row r="16" spans="1:26" ht="17.25" customHeight="1">
      <c r="A16" s="377" t="s">
        <v>154</v>
      </c>
      <c r="B16" s="370" t="s">
        <v>34</v>
      </c>
      <c r="C16" s="371" t="s">
        <v>123</v>
      </c>
      <c r="D16" s="385" t="s">
        <v>123</v>
      </c>
      <c r="E16" s="386" t="s">
        <v>123</v>
      </c>
      <c r="F16" s="386" t="s">
        <v>123</v>
      </c>
      <c r="G16" s="386">
        <v>85.3</v>
      </c>
      <c r="H16" s="385">
        <v>83.804545454545462</v>
      </c>
      <c r="I16" s="390">
        <v>88.11</v>
      </c>
      <c r="J16" s="385">
        <v>94.963636363636368</v>
      </c>
      <c r="K16" s="385">
        <v>100.03246753246754</v>
      </c>
      <c r="L16" s="385">
        <v>100.28571428571429</v>
      </c>
      <c r="M16" s="385" t="s">
        <v>123</v>
      </c>
      <c r="N16" s="376" t="s">
        <v>123</v>
      </c>
      <c r="O16" s="490">
        <f t="shared" si="0"/>
        <v>92.082727272727269</v>
      </c>
      <c r="P16" s="391"/>
      <c r="Q16" s="391"/>
      <c r="R16" s="391"/>
      <c r="S16" s="391"/>
      <c r="T16" s="389"/>
      <c r="U16" s="391"/>
      <c r="V16" s="389"/>
      <c r="W16" s="389"/>
      <c r="X16" s="389"/>
      <c r="Y16" s="389"/>
      <c r="Z16" s="389"/>
    </row>
    <row r="17" spans="1:26" ht="17.25" customHeight="1">
      <c r="A17" s="377" t="s">
        <v>157</v>
      </c>
      <c r="B17" s="370" t="s">
        <v>101</v>
      </c>
      <c r="C17" s="371">
        <v>0.60822802197802195</v>
      </c>
      <c r="D17" s="372">
        <v>0.63230769230769224</v>
      </c>
      <c r="E17" s="373">
        <v>0.56342857142857139</v>
      </c>
      <c r="F17" s="373">
        <v>0.5926785714285715</v>
      </c>
      <c r="G17" s="373">
        <v>0.57880952380952377</v>
      </c>
      <c r="H17" s="372">
        <v>0.59479166666666661</v>
      </c>
      <c r="I17" s="375">
        <v>0.59270833333333328</v>
      </c>
      <c r="J17" s="372">
        <v>0.60416666666666663</v>
      </c>
      <c r="K17" s="372">
        <v>0.59895833333333337</v>
      </c>
      <c r="L17" s="372">
        <v>0.61083333333333323</v>
      </c>
      <c r="M17" s="372">
        <v>0.62291666666666667</v>
      </c>
      <c r="N17" s="376">
        <v>0.6166666666666667</v>
      </c>
      <c r="O17" s="490">
        <f t="shared" si="0"/>
        <v>0.60137450396825387</v>
      </c>
      <c r="P17" s="319"/>
      <c r="Q17" s="319"/>
      <c r="R17" s="319"/>
      <c r="S17" s="319"/>
      <c r="U17" s="319"/>
    </row>
    <row r="18" spans="1:26" ht="17.25" customHeight="1">
      <c r="A18" s="377" t="s">
        <v>159</v>
      </c>
      <c r="B18" s="370" t="s">
        <v>34</v>
      </c>
      <c r="C18" s="371" t="s">
        <v>123</v>
      </c>
      <c r="D18" s="372" t="s">
        <v>123</v>
      </c>
      <c r="E18" s="373" t="s">
        <v>123</v>
      </c>
      <c r="F18" s="373">
        <v>24.166666666666664</v>
      </c>
      <c r="G18" s="373">
        <v>23.072727272727274</v>
      </c>
      <c r="H18" s="372">
        <v>23.299242424242422</v>
      </c>
      <c r="I18" s="375">
        <v>23.15909090909091</v>
      </c>
      <c r="J18" s="372">
        <v>23.945454545454545</v>
      </c>
      <c r="K18" s="372">
        <v>24.6</v>
      </c>
      <c r="L18" s="372">
        <v>25.018181818181816</v>
      </c>
      <c r="M18" s="372" t="s">
        <v>123</v>
      </c>
      <c r="N18" s="376" t="s">
        <v>123</v>
      </c>
      <c r="O18" s="490">
        <f t="shared" si="0"/>
        <v>23.894480519480517</v>
      </c>
      <c r="P18" s="319"/>
      <c r="Q18" s="319"/>
      <c r="R18" s="319"/>
      <c r="S18" s="319"/>
      <c r="U18" s="319"/>
    </row>
    <row r="19" spans="1:26" ht="17.25" customHeight="1">
      <c r="A19" s="377" t="s">
        <v>160</v>
      </c>
      <c r="B19" s="370" t="s">
        <v>34</v>
      </c>
      <c r="C19" s="371">
        <v>38</v>
      </c>
      <c r="D19" s="372">
        <v>42.5</v>
      </c>
      <c r="E19" s="373">
        <v>44</v>
      </c>
      <c r="F19" s="373">
        <v>44</v>
      </c>
      <c r="G19" s="373">
        <v>42.2</v>
      </c>
      <c r="H19" s="372">
        <v>39</v>
      </c>
      <c r="I19" s="375">
        <v>39</v>
      </c>
      <c r="J19" s="372">
        <v>39</v>
      </c>
      <c r="K19" s="372">
        <v>39</v>
      </c>
      <c r="L19" s="372">
        <v>39</v>
      </c>
      <c r="M19" s="372">
        <v>39</v>
      </c>
      <c r="N19" s="376">
        <v>39</v>
      </c>
      <c r="O19" s="490">
        <f t="shared" si="0"/>
        <v>40.30833333333333</v>
      </c>
      <c r="P19" s="319"/>
      <c r="Q19" s="319"/>
      <c r="R19" s="319"/>
      <c r="S19" s="319"/>
      <c r="U19" s="319"/>
    </row>
    <row r="20" spans="1:26" ht="17.25" customHeight="1">
      <c r="A20" s="377" t="s">
        <v>161</v>
      </c>
      <c r="B20" s="370" t="s">
        <v>47</v>
      </c>
      <c r="C20" s="371">
        <v>521.41666666666674</v>
      </c>
      <c r="D20" s="372">
        <v>519.2166666666667</v>
      </c>
      <c r="E20" s="373">
        <v>516.73333333333335</v>
      </c>
      <c r="F20" s="373">
        <v>529.58333333333326</v>
      </c>
      <c r="G20" s="373">
        <v>557.43333333333328</v>
      </c>
      <c r="H20" s="372">
        <v>555.83333333333326</v>
      </c>
      <c r="I20" s="375">
        <v>553.95833333333337</v>
      </c>
      <c r="J20" s="372">
        <v>559.5</v>
      </c>
      <c r="K20" s="372">
        <v>570.9375</v>
      </c>
      <c r="L20" s="372">
        <v>585.91666666666674</v>
      </c>
      <c r="M20" s="372">
        <v>593.33333333333337</v>
      </c>
      <c r="N20" s="376">
        <v>598.95833333333337</v>
      </c>
      <c r="O20" s="490">
        <f t="shared" si="0"/>
        <v>555.23506944444455</v>
      </c>
      <c r="P20" s="319"/>
      <c r="Q20" s="319"/>
      <c r="R20" s="319"/>
      <c r="S20" s="319"/>
      <c r="U20" s="319"/>
    </row>
    <row r="21" spans="1:26" ht="17.25" customHeight="1">
      <c r="A21" s="377" t="s">
        <v>234</v>
      </c>
      <c r="B21" s="370" t="s">
        <v>47</v>
      </c>
      <c r="C21" s="371">
        <v>425.08333333333331</v>
      </c>
      <c r="D21" s="372">
        <v>416</v>
      </c>
      <c r="E21" s="373">
        <v>418.73333333333329</v>
      </c>
      <c r="F21" s="373">
        <v>432.08333333333331</v>
      </c>
      <c r="G21" s="373">
        <v>448.36666666666667</v>
      </c>
      <c r="H21" s="372">
        <v>453.125</v>
      </c>
      <c r="I21" s="375">
        <v>445.52083333333337</v>
      </c>
      <c r="J21" s="372">
        <v>449.75</v>
      </c>
      <c r="K21" s="372">
        <v>460.3125</v>
      </c>
      <c r="L21" s="372">
        <v>463.1</v>
      </c>
      <c r="M21" s="372">
        <v>470.20833333333331</v>
      </c>
      <c r="N21" s="376">
        <v>477.5</v>
      </c>
      <c r="O21" s="490">
        <f t="shared" si="0"/>
        <v>446.64861111111117</v>
      </c>
      <c r="P21" s="319"/>
      <c r="Q21" s="319"/>
      <c r="R21" s="319"/>
      <c r="S21" s="319"/>
      <c r="U21" s="319"/>
    </row>
    <row r="22" spans="1:26" ht="17.25" customHeight="1">
      <c r="A22" s="377" t="s">
        <v>163</v>
      </c>
      <c r="B22" s="370" t="s">
        <v>106</v>
      </c>
      <c r="C22" s="371">
        <v>86.45</v>
      </c>
      <c r="D22" s="385">
        <v>87.170238095238091</v>
      </c>
      <c r="E22" s="386">
        <v>87.385714285714286</v>
      </c>
      <c r="F22" s="386">
        <v>89.678571428571445</v>
      </c>
      <c r="G22" s="386">
        <v>87.514285714285705</v>
      </c>
      <c r="H22" s="385">
        <v>85.729166666666657</v>
      </c>
      <c r="I22" s="387">
        <v>86.104166666666671</v>
      </c>
      <c r="J22" s="385">
        <v>86.266666666666666</v>
      </c>
      <c r="K22" s="385">
        <v>87.291666666666671</v>
      </c>
      <c r="L22" s="385">
        <v>89</v>
      </c>
      <c r="M22" s="385">
        <v>90.291666666666671</v>
      </c>
      <c r="N22" s="376">
        <v>90.083333333333329</v>
      </c>
      <c r="O22" s="490">
        <f t="shared" si="0"/>
        <v>87.747123015873015</v>
      </c>
      <c r="P22" s="388"/>
      <c r="Q22" s="388"/>
      <c r="R22" s="388"/>
      <c r="S22" s="388"/>
      <c r="T22" s="389"/>
      <c r="U22" s="388"/>
      <c r="V22" s="389"/>
      <c r="W22" s="389"/>
      <c r="X22" s="389"/>
      <c r="Y22" s="389"/>
      <c r="Z22" s="389"/>
    </row>
    <row r="23" spans="1:26" ht="17.25" customHeight="1">
      <c r="A23" s="369" t="s">
        <v>164</v>
      </c>
      <c r="B23" s="370" t="s">
        <v>106</v>
      </c>
      <c r="C23" s="371">
        <v>88.691287878787875</v>
      </c>
      <c r="D23" s="372">
        <v>88.681818181818173</v>
      </c>
      <c r="E23" s="373">
        <v>90.266666666666666</v>
      </c>
      <c r="F23" s="373">
        <v>91.0625</v>
      </c>
      <c r="G23" s="373">
        <v>90.11333333333333</v>
      </c>
      <c r="H23" s="372">
        <v>89.025000000000006</v>
      </c>
      <c r="I23" s="375">
        <v>89.15</v>
      </c>
      <c r="J23" s="372">
        <v>89.236666666666665</v>
      </c>
      <c r="K23" s="372">
        <v>90.395833333333329</v>
      </c>
      <c r="L23" s="372">
        <v>91.9</v>
      </c>
      <c r="M23" s="372">
        <v>93.229166666666657</v>
      </c>
      <c r="N23" s="376">
        <v>93.041666666666657</v>
      </c>
      <c r="O23" s="490">
        <f t="shared" si="0"/>
        <v>90.399494949494951</v>
      </c>
      <c r="P23" s="319"/>
      <c r="Q23" s="319"/>
      <c r="R23" s="319"/>
      <c r="S23" s="319"/>
      <c r="U23" s="319"/>
    </row>
    <row r="24" spans="1:26" ht="17.25" customHeight="1">
      <c r="A24" s="369" t="s">
        <v>166</v>
      </c>
      <c r="B24" s="370" t="s">
        <v>47</v>
      </c>
      <c r="C24" s="371">
        <v>772.14285714285711</v>
      </c>
      <c r="D24" s="372">
        <v>746.78571428571433</v>
      </c>
      <c r="E24" s="373">
        <v>750.26666666666665</v>
      </c>
      <c r="F24" s="373">
        <v>771.33333333333337</v>
      </c>
      <c r="G24" s="373">
        <v>792.61666666666667</v>
      </c>
      <c r="H24" s="372">
        <v>796.35416666666663</v>
      </c>
      <c r="I24" s="375">
        <v>785.24621212121212</v>
      </c>
      <c r="J24" s="372">
        <v>786</v>
      </c>
      <c r="K24" s="372">
        <v>796.30681818181813</v>
      </c>
      <c r="L24" s="372">
        <v>804.75</v>
      </c>
      <c r="M24" s="372">
        <v>810.41666666666663</v>
      </c>
      <c r="N24" s="376">
        <v>825.625</v>
      </c>
      <c r="O24" s="490">
        <f t="shared" si="0"/>
        <v>786.48700847763348</v>
      </c>
      <c r="P24" s="319"/>
      <c r="Q24" s="319"/>
      <c r="R24" s="319"/>
      <c r="S24" s="319"/>
      <c r="U24" s="319"/>
    </row>
    <row r="25" spans="1:26" ht="17.25" customHeight="1">
      <c r="A25" s="369" t="s">
        <v>235</v>
      </c>
      <c r="B25" s="370" t="s">
        <v>47</v>
      </c>
      <c r="C25" s="371">
        <v>1235.8333333333333</v>
      </c>
      <c r="D25" s="372">
        <v>1196</v>
      </c>
      <c r="E25" s="373">
        <v>1152</v>
      </c>
      <c r="F25" s="373">
        <v>1129.1666666666667</v>
      </c>
      <c r="G25" s="373">
        <v>1210.8333333333335</v>
      </c>
      <c r="H25" s="372">
        <v>1240.625</v>
      </c>
      <c r="I25" s="375">
        <v>1277.0833333333335</v>
      </c>
      <c r="J25" s="372">
        <v>1259.1666666666665</v>
      </c>
      <c r="K25" s="372">
        <v>1274.5833333333333</v>
      </c>
      <c r="L25" s="372">
        <v>1296.5</v>
      </c>
      <c r="M25" s="372">
        <v>1314.6875</v>
      </c>
      <c r="N25" s="376">
        <v>1322.9166666666667</v>
      </c>
      <c r="O25" s="490">
        <f t="shared" si="0"/>
        <v>1242.4496527777778</v>
      </c>
      <c r="P25" s="319"/>
      <c r="Q25" s="319"/>
      <c r="R25" s="319"/>
      <c r="S25" s="319"/>
      <c r="U25" s="319"/>
    </row>
    <row r="26" spans="1:26" ht="17.25" customHeight="1">
      <c r="A26" s="369" t="s">
        <v>169</v>
      </c>
      <c r="B26" s="370" t="s">
        <v>47</v>
      </c>
      <c r="C26" s="371">
        <v>1731.6666666666667</v>
      </c>
      <c r="D26" s="372">
        <v>1720</v>
      </c>
      <c r="E26" s="373">
        <v>1730</v>
      </c>
      <c r="F26" s="373">
        <v>1724.1666666666665</v>
      </c>
      <c r="G26" s="373">
        <v>1812.8333333333335</v>
      </c>
      <c r="H26" s="372">
        <v>1820.8333333333333</v>
      </c>
      <c r="I26" s="375">
        <v>1831.25</v>
      </c>
      <c r="J26" s="372">
        <v>1868.3333333333333</v>
      </c>
      <c r="K26" s="372">
        <v>1872.9166666666665</v>
      </c>
      <c r="L26" s="372">
        <v>1915.8333333333333</v>
      </c>
      <c r="M26" s="372">
        <v>1921.875</v>
      </c>
      <c r="N26" s="376">
        <v>1930</v>
      </c>
      <c r="O26" s="490">
        <f t="shared" si="0"/>
        <v>1823.3090277777781</v>
      </c>
      <c r="P26" s="319"/>
      <c r="Q26" s="319"/>
      <c r="R26" s="319"/>
      <c r="S26" s="319"/>
      <c r="U26" s="319"/>
    </row>
    <row r="27" spans="1:26" ht="17.25" customHeight="1">
      <c r="A27" s="377" t="s">
        <v>170</v>
      </c>
      <c r="B27" s="370" t="s">
        <v>106</v>
      </c>
      <c r="C27" s="371">
        <v>79.400000000000006</v>
      </c>
      <c r="D27" s="385">
        <v>78.772619047619045</v>
      </c>
      <c r="E27" s="386">
        <v>79.753846153846155</v>
      </c>
      <c r="F27" s="386">
        <v>79.958791208791212</v>
      </c>
      <c r="G27" s="386">
        <v>79.428571428571416</v>
      </c>
      <c r="H27" s="385">
        <v>77.541666666666657</v>
      </c>
      <c r="I27" s="387">
        <v>77.666666666666657</v>
      </c>
      <c r="J27" s="385">
        <v>78.599999999999994</v>
      </c>
      <c r="K27" s="385">
        <v>79.666666666666671</v>
      </c>
      <c r="L27" s="385">
        <v>80.633333333333326</v>
      </c>
      <c r="M27" s="385">
        <v>81.895833333333343</v>
      </c>
      <c r="N27" s="376">
        <v>82.083333333333343</v>
      </c>
      <c r="O27" s="490">
        <f t="shared" si="0"/>
        <v>79.616777319902326</v>
      </c>
      <c r="P27" s="388"/>
      <c r="Q27" s="388"/>
      <c r="R27" s="388"/>
      <c r="S27" s="388"/>
      <c r="T27" s="389"/>
      <c r="U27" s="388"/>
      <c r="V27" s="389"/>
      <c r="W27" s="389"/>
      <c r="X27" s="389"/>
      <c r="Y27" s="389"/>
      <c r="Z27" s="389"/>
    </row>
    <row r="28" spans="1:26" ht="17.25" customHeight="1">
      <c r="A28" s="377" t="s">
        <v>236</v>
      </c>
      <c r="B28" s="370" t="s">
        <v>106</v>
      </c>
      <c r="C28" s="371">
        <v>81.564685314685306</v>
      </c>
      <c r="D28" s="372">
        <v>80.431818181818187</v>
      </c>
      <c r="E28" s="373">
        <v>82.454545454545453</v>
      </c>
      <c r="F28" s="373">
        <v>82.058712121212125</v>
      </c>
      <c r="G28" s="373">
        <v>81.77</v>
      </c>
      <c r="H28" s="372">
        <v>80.416666666666657</v>
      </c>
      <c r="I28" s="375">
        <v>80.5</v>
      </c>
      <c r="J28" s="372">
        <v>81.316666666666663</v>
      </c>
      <c r="K28" s="372">
        <v>82.583333333333343</v>
      </c>
      <c r="L28" s="372">
        <v>83.6</v>
      </c>
      <c r="M28" s="372">
        <v>84.791666666666671</v>
      </c>
      <c r="N28" s="376">
        <v>84.958333333333343</v>
      </c>
      <c r="O28" s="490">
        <f t="shared" si="0"/>
        <v>82.203868978243989</v>
      </c>
      <c r="P28" s="319"/>
      <c r="Q28" s="319"/>
      <c r="R28" s="319"/>
      <c r="S28" s="319"/>
      <c r="U28" s="319"/>
    </row>
    <row r="29" spans="1:26" ht="17.25" customHeight="1">
      <c r="A29" s="377" t="s">
        <v>237</v>
      </c>
      <c r="B29" s="370" t="s">
        <v>70</v>
      </c>
      <c r="C29" s="371">
        <v>0.68019047619047623</v>
      </c>
      <c r="D29" s="385">
        <v>0.61549999999999994</v>
      </c>
      <c r="E29" s="386">
        <v>0.59786666666666655</v>
      </c>
      <c r="F29" s="386">
        <v>0.59199999999999997</v>
      </c>
      <c r="G29" s="386">
        <v>0.61373333333333335</v>
      </c>
      <c r="H29" s="385">
        <v>0.635625</v>
      </c>
      <c r="I29" s="387">
        <v>0.61895833333333328</v>
      </c>
      <c r="J29" s="385">
        <v>0.63116666666666665</v>
      </c>
      <c r="K29" s="385">
        <v>0.61958333333333337</v>
      </c>
      <c r="L29" s="385">
        <v>0.63</v>
      </c>
      <c r="M29" s="385">
        <v>0.63041666666666663</v>
      </c>
      <c r="N29" s="376">
        <v>0.63354166666666667</v>
      </c>
      <c r="O29" s="490">
        <f t="shared" si="0"/>
        <v>0.6248818452380952</v>
      </c>
      <c r="P29" s="388"/>
      <c r="Q29" s="388"/>
      <c r="R29" s="388"/>
      <c r="S29" s="388"/>
      <c r="T29" s="389"/>
      <c r="U29" s="388"/>
      <c r="V29" s="389"/>
      <c r="W29" s="389"/>
      <c r="X29" s="389"/>
      <c r="Y29" s="389"/>
      <c r="Z29" s="389"/>
    </row>
    <row r="30" spans="1:26" ht="17.25" customHeight="1">
      <c r="A30" s="377" t="s">
        <v>258</v>
      </c>
      <c r="B30" s="370" t="s">
        <v>70</v>
      </c>
      <c r="C30" s="371" t="s">
        <v>123</v>
      </c>
      <c r="D30" s="372" t="s">
        <v>123</v>
      </c>
      <c r="E30" s="373" t="s">
        <v>123</v>
      </c>
      <c r="F30" s="373" t="s">
        <v>123</v>
      </c>
      <c r="G30" s="373" t="s">
        <v>123</v>
      </c>
      <c r="H30" s="372" t="s">
        <v>123</v>
      </c>
      <c r="I30" s="375" t="s">
        <v>123</v>
      </c>
      <c r="J30" s="372" t="s">
        <v>123</v>
      </c>
      <c r="K30" s="372" t="s">
        <v>123</v>
      </c>
      <c r="L30" s="372" t="s">
        <v>123</v>
      </c>
      <c r="M30" s="372" t="s">
        <v>123</v>
      </c>
      <c r="N30" s="376" t="s">
        <v>123</v>
      </c>
      <c r="O30" s="490" t="s">
        <v>123</v>
      </c>
      <c r="P30" s="319"/>
      <c r="Q30" s="319"/>
      <c r="R30" s="319"/>
      <c r="S30" s="319"/>
      <c r="U30" s="319"/>
    </row>
    <row r="31" spans="1:26" ht="17.25" customHeight="1">
      <c r="A31" s="377" t="s">
        <v>238</v>
      </c>
      <c r="B31" s="370" t="s">
        <v>70</v>
      </c>
      <c r="C31" s="371" t="s">
        <v>123</v>
      </c>
      <c r="D31" s="372" t="s">
        <v>123</v>
      </c>
      <c r="E31" s="373" t="s">
        <v>123</v>
      </c>
      <c r="F31" s="373" t="s">
        <v>123</v>
      </c>
      <c r="G31" s="373" t="s">
        <v>123</v>
      </c>
      <c r="H31" s="372" t="s">
        <v>123</v>
      </c>
      <c r="I31" s="375" t="s">
        <v>123</v>
      </c>
      <c r="J31" s="372" t="s">
        <v>123</v>
      </c>
      <c r="K31" s="372" t="s">
        <v>123</v>
      </c>
      <c r="L31" s="372" t="s">
        <v>123</v>
      </c>
      <c r="M31" s="372" t="s">
        <v>123</v>
      </c>
      <c r="N31" s="376" t="s">
        <v>123</v>
      </c>
      <c r="O31" s="490" t="s">
        <v>123</v>
      </c>
      <c r="P31" s="319"/>
      <c r="Q31" s="319"/>
      <c r="R31" s="319"/>
      <c r="S31" s="319"/>
      <c r="U31" s="319"/>
    </row>
    <row r="32" spans="1:26" ht="17.25" customHeight="1">
      <c r="A32" s="377" t="s">
        <v>176</v>
      </c>
      <c r="B32" s="370" t="s">
        <v>47</v>
      </c>
      <c r="C32" s="371">
        <v>12.133333333333333</v>
      </c>
      <c r="D32" s="372">
        <v>12.091666666666665</v>
      </c>
      <c r="E32" s="373">
        <v>12.106666666666666</v>
      </c>
      <c r="F32" s="373">
        <v>12.316666666666666</v>
      </c>
      <c r="G32" s="373">
        <v>12.22</v>
      </c>
      <c r="H32" s="372">
        <v>12.041666666666666</v>
      </c>
      <c r="I32" s="375">
        <v>12.291666666666668</v>
      </c>
      <c r="J32" s="372">
        <v>12.516666666666667</v>
      </c>
      <c r="K32" s="372">
        <v>12.770833333333332</v>
      </c>
      <c r="L32" s="372">
        <v>12.7</v>
      </c>
      <c r="M32" s="372">
        <v>12.833333333333332</v>
      </c>
      <c r="N32" s="376">
        <v>13.041666666666668</v>
      </c>
      <c r="O32" s="490">
        <f t="shared" ref="O32:O45" si="1">AVERAGE(N32,M32,L32,K32,J32,I32,H32,G32,F32,E32,D32,C32)</f>
        <v>12.422013888888889</v>
      </c>
      <c r="P32" s="319"/>
      <c r="Q32" s="319"/>
      <c r="R32" s="319"/>
      <c r="S32" s="319"/>
      <c r="U32" s="319"/>
    </row>
    <row r="33" spans="1:26" ht="17.25" customHeight="1">
      <c r="A33" s="377" t="s">
        <v>178</v>
      </c>
      <c r="B33" s="370" t="s">
        <v>179</v>
      </c>
      <c r="C33" s="371">
        <v>2.9033333333333333</v>
      </c>
      <c r="D33" s="372">
        <v>2.9216666666666669</v>
      </c>
      <c r="E33" s="373">
        <v>2.8639999999999999</v>
      </c>
      <c r="F33" s="373">
        <v>2.9249999999999998</v>
      </c>
      <c r="G33" s="373">
        <v>2.7716666666666669</v>
      </c>
      <c r="H33" s="372">
        <v>2.9395833333333337</v>
      </c>
      <c r="I33" s="375">
        <v>2.9479166666666665</v>
      </c>
      <c r="J33" s="372">
        <v>3.0750000000000002</v>
      </c>
      <c r="K33" s="372">
        <v>3.09375</v>
      </c>
      <c r="L33" s="372">
        <v>3.1749999999999998</v>
      </c>
      <c r="M33" s="372">
        <v>3.1333333333333337</v>
      </c>
      <c r="N33" s="376">
        <v>3.0333333333333332</v>
      </c>
      <c r="O33" s="490">
        <f t="shared" si="1"/>
        <v>2.9819652777777783</v>
      </c>
      <c r="P33" s="319"/>
      <c r="Q33" s="319"/>
      <c r="R33" s="319"/>
      <c r="S33" s="319"/>
      <c r="U33" s="319"/>
    </row>
    <row r="34" spans="1:26" ht="17.25" customHeight="1">
      <c r="A34" s="377" t="s">
        <v>181</v>
      </c>
      <c r="B34" s="370" t="s">
        <v>101</v>
      </c>
      <c r="C34" s="371">
        <v>4.5855952380952383</v>
      </c>
      <c r="D34" s="372">
        <v>4.6716666666666669</v>
      </c>
      <c r="E34" s="373">
        <v>4.4357142857142859</v>
      </c>
      <c r="F34" s="373">
        <v>4.4749999999999996</v>
      </c>
      <c r="G34" s="373">
        <v>4.3935714285714287</v>
      </c>
      <c r="H34" s="372">
        <v>4.5145833333333334</v>
      </c>
      <c r="I34" s="375">
        <v>4.5</v>
      </c>
      <c r="J34" s="372">
        <v>4.5949999999999998</v>
      </c>
      <c r="K34" s="372">
        <v>4.6020833333333329</v>
      </c>
      <c r="L34" s="372">
        <v>4.6083333333333325</v>
      </c>
      <c r="M34" s="372">
        <v>4.625</v>
      </c>
      <c r="N34" s="376">
        <v>4.5416666666666661</v>
      </c>
      <c r="O34" s="490">
        <f t="shared" si="1"/>
        <v>4.5456845238095234</v>
      </c>
      <c r="P34" s="319"/>
      <c r="Q34" s="319"/>
      <c r="R34" s="319"/>
      <c r="S34" s="319"/>
      <c r="U34" s="319"/>
    </row>
    <row r="35" spans="1:26" ht="17.25" customHeight="1">
      <c r="A35" s="377" t="s">
        <v>239</v>
      </c>
      <c r="B35" s="370" t="s">
        <v>106</v>
      </c>
      <c r="C35" s="371">
        <v>62.767857142857146</v>
      </c>
      <c r="D35" s="372">
        <v>62.803571428571431</v>
      </c>
      <c r="E35" s="373">
        <v>61.266666666666666</v>
      </c>
      <c r="F35" s="373">
        <v>61.36363636363636</v>
      </c>
      <c r="G35" s="373">
        <v>63.384848484848476</v>
      </c>
      <c r="H35" s="372">
        <v>61.43181818181818</v>
      </c>
      <c r="I35" s="375">
        <v>61.825757575757571</v>
      </c>
      <c r="J35" s="372">
        <v>61.13333333333334</v>
      </c>
      <c r="K35" s="372">
        <v>59.791666666666671</v>
      </c>
      <c r="L35" s="372">
        <v>59.8</v>
      </c>
      <c r="M35" s="372">
        <v>59.583333333333329</v>
      </c>
      <c r="N35" s="376">
        <v>60.854166666666664</v>
      </c>
      <c r="O35" s="490">
        <f t="shared" si="1"/>
        <v>61.333887987012986</v>
      </c>
      <c r="P35" s="319"/>
      <c r="Q35" s="319"/>
      <c r="R35" s="319"/>
      <c r="S35" s="319"/>
      <c r="U35" s="319"/>
    </row>
    <row r="36" spans="1:26" ht="17.25" customHeight="1">
      <c r="A36" s="377" t="s">
        <v>240</v>
      </c>
      <c r="B36" s="370" t="s">
        <v>101</v>
      </c>
      <c r="C36" s="371">
        <v>5.2653409090909093</v>
      </c>
      <c r="D36" s="372">
        <v>5.3136363636363635</v>
      </c>
      <c r="E36" s="373">
        <v>4.4272727272727277</v>
      </c>
      <c r="F36" s="373">
        <v>4.6545454545454552</v>
      </c>
      <c r="G36" s="373">
        <v>4.7364040404040404</v>
      </c>
      <c r="H36" s="372">
        <v>4.7555555555555555</v>
      </c>
      <c r="I36" s="375">
        <v>4.8388888888888886</v>
      </c>
      <c r="J36" s="372">
        <v>4.9494949494949498</v>
      </c>
      <c r="K36" s="372">
        <v>4.9340909090909095</v>
      </c>
      <c r="L36" s="372">
        <v>4.9563636363636361</v>
      </c>
      <c r="M36" s="372">
        <v>5.0022727272727279</v>
      </c>
      <c r="N36" s="376">
        <v>5.1272727272727279</v>
      </c>
      <c r="O36" s="490">
        <f t="shared" si="1"/>
        <v>4.9134282407407408</v>
      </c>
      <c r="P36" s="319"/>
      <c r="Q36" s="319"/>
      <c r="R36" s="319"/>
      <c r="S36" s="319"/>
      <c r="U36" s="319"/>
    </row>
    <row r="37" spans="1:26" ht="17.25" customHeight="1">
      <c r="A37" s="377" t="s">
        <v>183</v>
      </c>
      <c r="B37" s="370" t="s">
        <v>101</v>
      </c>
      <c r="C37" s="371">
        <v>11.657342657342657</v>
      </c>
      <c r="D37" s="372">
        <v>11.75</v>
      </c>
      <c r="E37" s="373">
        <v>12.083333333333334</v>
      </c>
      <c r="F37" s="373">
        <v>11.714743589743591</v>
      </c>
      <c r="G37" s="373">
        <v>11.76923076923077</v>
      </c>
      <c r="H37" s="372">
        <v>11.770833333333334</v>
      </c>
      <c r="I37" s="375">
        <v>12.5</v>
      </c>
      <c r="J37" s="372">
        <v>12.666666666666668</v>
      </c>
      <c r="K37" s="372">
        <v>12.375</v>
      </c>
      <c r="L37" s="372">
        <v>12.8</v>
      </c>
      <c r="M37" s="372">
        <v>12.916666666666668</v>
      </c>
      <c r="N37" s="376">
        <v>12.833333333333334</v>
      </c>
      <c r="O37" s="490">
        <f t="shared" si="1"/>
        <v>12.236429195804197</v>
      </c>
      <c r="P37" s="319"/>
      <c r="Q37" s="319"/>
      <c r="R37" s="319"/>
      <c r="S37" s="319"/>
      <c r="U37" s="319"/>
    </row>
    <row r="38" spans="1:26" ht="17.25" customHeight="1">
      <c r="A38" s="377" t="s">
        <v>184</v>
      </c>
      <c r="B38" s="370" t="s">
        <v>59</v>
      </c>
      <c r="C38" s="371">
        <v>15.497767857142858</v>
      </c>
      <c r="D38" s="372">
        <v>15.1875</v>
      </c>
      <c r="E38" s="373">
        <v>16.628571428571426</v>
      </c>
      <c r="F38" s="373">
        <v>16.75</v>
      </c>
      <c r="G38" s="373">
        <v>17.285714285714285</v>
      </c>
      <c r="H38" s="372">
        <v>16.799107142857142</v>
      </c>
      <c r="I38" s="375">
        <v>17.321428571428573</v>
      </c>
      <c r="J38" s="372">
        <v>16.585714285714285</v>
      </c>
      <c r="K38" s="372">
        <v>15.795138888888889</v>
      </c>
      <c r="L38" s="372">
        <v>15.8</v>
      </c>
      <c r="M38" s="372">
        <v>15.805555555555555</v>
      </c>
      <c r="N38" s="376">
        <v>15.666666666666666</v>
      </c>
      <c r="O38" s="490">
        <f t="shared" si="1"/>
        <v>16.260263723544973</v>
      </c>
      <c r="P38" s="319"/>
      <c r="Q38" s="319"/>
      <c r="R38" s="319"/>
      <c r="S38" s="319"/>
      <c r="U38" s="319"/>
    </row>
    <row r="39" spans="1:26" ht="17.25" customHeight="1">
      <c r="A39" s="377" t="s">
        <v>243</v>
      </c>
      <c r="B39" s="370" t="s">
        <v>59</v>
      </c>
      <c r="C39" s="371">
        <v>14.866666666666665</v>
      </c>
      <c r="D39" s="385">
        <v>14.75</v>
      </c>
      <c r="E39" s="386">
        <v>16</v>
      </c>
      <c r="F39" s="386">
        <v>16.180555555555557</v>
      </c>
      <c r="G39" s="386">
        <v>15.365079365079364</v>
      </c>
      <c r="H39" s="385">
        <v>15.5</v>
      </c>
      <c r="I39" s="387">
        <v>15.428571428571431</v>
      </c>
      <c r="J39" s="385">
        <v>16.649999999999999</v>
      </c>
      <c r="K39" s="385">
        <v>16.78125</v>
      </c>
      <c r="L39" s="385">
        <v>17.25</v>
      </c>
      <c r="M39" s="385">
        <v>17.40625</v>
      </c>
      <c r="N39" s="376">
        <v>17.125</v>
      </c>
      <c r="O39" s="490">
        <f t="shared" si="1"/>
        <v>16.108614417989418</v>
      </c>
      <c r="P39" s="388"/>
      <c r="Q39" s="388"/>
      <c r="R39" s="388"/>
      <c r="S39" s="388"/>
      <c r="T39" s="389"/>
      <c r="U39" s="388"/>
      <c r="V39" s="389"/>
      <c r="W39" s="389"/>
      <c r="X39" s="389"/>
      <c r="Y39" s="389"/>
      <c r="Z39" s="389"/>
    </row>
    <row r="40" spans="1:26" ht="17.25" customHeight="1">
      <c r="A40" s="377" t="s">
        <v>244</v>
      </c>
      <c r="B40" s="370" t="s">
        <v>59</v>
      </c>
      <c r="C40" s="371">
        <v>20</v>
      </c>
      <c r="D40" s="372">
        <v>19</v>
      </c>
      <c r="E40" s="373">
        <v>19.84</v>
      </c>
      <c r="F40" s="373">
        <v>19.413636363636364</v>
      </c>
      <c r="G40" s="373">
        <v>18.955555555555556</v>
      </c>
      <c r="H40" s="372">
        <v>19.527777777777779</v>
      </c>
      <c r="I40" s="375">
        <v>19.805555555555554</v>
      </c>
      <c r="J40" s="372">
        <v>20.577777777777776</v>
      </c>
      <c r="K40" s="372">
        <v>20.722222222222221</v>
      </c>
      <c r="L40" s="372">
        <v>20.866666666666667</v>
      </c>
      <c r="M40" s="372">
        <v>20.861111111111111</v>
      </c>
      <c r="N40" s="376">
        <v>20.777777777777779</v>
      </c>
      <c r="O40" s="490">
        <f t="shared" si="1"/>
        <v>20.029006734006732</v>
      </c>
      <c r="P40" s="319"/>
      <c r="Q40" s="319"/>
      <c r="R40" s="319"/>
      <c r="S40" s="319"/>
      <c r="U40" s="319"/>
    </row>
    <row r="41" spans="1:26" ht="17.25" customHeight="1">
      <c r="A41" s="377" t="s">
        <v>245</v>
      </c>
      <c r="B41" s="370" t="s">
        <v>151</v>
      </c>
      <c r="C41" s="371">
        <v>39.637500000000003</v>
      </c>
      <c r="D41" s="372">
        <v>39</v>
      </c>
      <c r="E41" s="373">
        <v>39</v>
      </c>
      <c r="F41" s="373">
        <v>39.583333333333336</v>
      </c>
      <c r="G41" s="373">
        <v>43</v>
      </c>
      <c r="H41" s="372">
        <v>46.875</v>
      </c>
      <c r="I41" s="375">
        <v>47</v>
      </c>
      <c r="J41" s="372">
        <v>46.5</v>
      </c>
      <c r="K41" s="372">
        <v>47</v>
      </c>
      <c r="L41" s="372">
        <v>46.5</v>
      </c>
      <c r="M41" s="372">
        <v>47</v>
      </c>
      <c r="N41" s="376">
        <v>47.75</v>
      </c>
      <c r="O41" s="490">
        <f t="shared" si="1"/>
        <v>44.070486111111109</v>
      </c>
      <c r="P41" s="319"/>
      <c r="Q41" s="319"/>
      <c r="R41" s="319"/>
      <c r="S41" s="319"/>
      <c r="U41" s="319"/>
    </row>
    <row r="42" spans="1:26" ht="17.25" customHeight="1">
      <c r="A42" s="377" t="s">
        <v>246</v>
      </c>
      <c r="B42" s="370" t="s">
        <v>12</v>
      </c>
      <c r="C42" s="371">
        <v>0.43392857142857133</v>
      </c>
      <c r="D42" s="372">
        <v>0.48173076923076924</v>
      </c>
      <c r="E42" s="373">
        <v>0.4</v>
      </c>
      <c r="F42" s="373">
        <v>0.4145833333333333</v>
      </c>
      <c r="G42" s="373">
        <v>0.44833333333333336</v>
      </c>
      <c r="H42" s="372">
        <v>0.46145833333333336</v>
      </c>
      <c r="I42" s="375">
        <v>0.47083333333333333</v>
      </c>
      <c r="J42" s="372">
        <v>0.41916666666666663</v>
      </c>
      <c r="K42" s="372">
        <v>0.42291666666666666</v>
      </c>
      <c r="L42" s="372">
        <v>0.42666666666666664</v>
      </c>
      <c r="M42" s="372">
        <v>0.41770833333333335</v>
      </c>
      <c r="N42" s="376">
        <v>0.4375</v>
      </c>
      <c r="O42" s="490">
        <f t="shared" si="1"/>
        <v>0.43623550061050054</v>
      </c>
      <c r="P42" s="319"/>
      <c r="Q42" s="319"/>
      <c r="R42" s="319"/>
      <c r="S42" s="319"/>
      <c r="U42" s="319"/>
    </row>
    <row r="43" spans="1:26" ht="17.25" customHeight="1">
      <c r="A43" s="377" t="s">
        <v>256</v>
      </c>
      <c r="B43" s="370" t="s">
        <v>101</v>
      </c>
      <c r="C43" s="371">
        <v>1.1170833333333334</v>
      </c>
      <c r="D43" s="372">
        <v>1.1583333333333334</v>
      </c>
      <c r="E43" s="373">
        <v>1.125</v>
      </c>
      <c r="F43" s="373">
        <v>1.0383333333333333</v>
      </c>
      <c r="G43" s="373">
        <v>0.9966666666666667</v>
      </c>
      <c r="H43" s="372">
        <v>1</v>
      </c>
      <c r="I43" s="375">
        <v>1</v>
      </c>
      <c r="J43" s="372">
        <v>1.2559999999999998</v>
      </c>
      <c r="K43" s="372">
        <v>1</v>
      </c>
      <c r="L43" s="372">
        <v>1</v>
      </c>
      <c r="M43" s="372">
        <v>1</v>
      </c>
      <c r="N43" s="376">
        <v>1.625</v>
      </c>
      <c r="O43" s="490">
        <f t="shared" si="1"/>
        <v>1.1097013888888889</v>
      </c>
      <c r="P43" s="319"/>
      <c r="Q43" s="319"/>
      <c r="R43" s="319"/>
      <c r="S43" s="319"/>
      <c r="U43" s="319"/>
    </row>
    <row r="44" spans="1:26" ht="17.25" customHeight="1">
      <c r="A44" s="377" t="s">
        <v>185</v>
      </c>
      <c r="B44" s="370" t="s">
        <v>101</v>
      </c>
      <c r="C44" s="371">
        <v>3.4083333333333337</v>
      </c>
      <c r="D44" s="372">
        <v>3.4527777777777779</v>
      </c>
      <c r="E44" s="373">
        <v>3.17</v>
      </c>
      <c r="F44" s="373">
        <v>3.7333333333333329</v>
      </c>
      <c r="G44" s="373">
        <v>3.8028571428571434</v>
      </c>
      <c r="H44" s="372">
        <v>3.7142857142857144</v>
      </c>
      <c r="I44" s="375">
        <v>3.7142857142857144</v>
      </c>
      <c r="J44" s="372">
        <v>3.6</v>
      </c>
      <c r="K44" s="372">
        <v>3.6071428571428572</v>
      </c>
      <c r="L44" s="372">
        <v>3.6285714285714286</v>
      </c>
      <c r="M44" s="372">
        <v>3.6428571428571428</v>
      </c>
      <c r="N44" s="376">
        <v>3.6428571428571428</v>
      </c>
      <c r="O44" s="490">
        <f t="shared" si="1"/>
        <v>3.593108465608466</v>
      </c>
      <c r="P44" s="319"/>
      <c r="Q44" s="319"/>
      <c r="R44" s="319"/>
      <c r="S44" s="319"/>
      <c r="U44" s="319"/>
    </row>
    <row r="45" spans="1:26" ht="17.25" customHeight="1">
      <c r="A45" s="377" t="s">
        <v>186</v>
      </c>
      <c r="B45" s="370" t="s">
        <v>12</v>
      </c>
      <c r="C45" s="371">
        <v>0.61458333333333326</v>
      </c>
      <c r="D45" s="372">
        <v>0.73229166666666667</v>
      </c>
      <c r="E45" s="373">
        <v>0.77400000000000002</v>
      </c>
      <c r="F45" s="373">
        <v>0.78374999999999995</v>
      </c>
      <c r="G45" s="373">
        <v>0.62028571428571433</v>
      </c>
      <c r="H45" s="372">
        <v>0.56785714285714284</v>
      </c>
      <c r="I45" s="375">
        <v>0.57857142857142851</v>
      </c>
      <c r="J45" s="372">
        <v>0.58285714285714274</v>
      </c>
      <c r="K45" s="372">
        <v>0.5714285714285714</v>
      </c>
      <c r="L45" s="372">
        <v>0.61142857142857154</v>
      </c>
      <c r="M45" s="372">
        <v>0.63749999999999996</v>
      </c>
      <c r="N45" s="376">
        <v>0.64464285714285718</v>
      </c>
      <c r="O45" s="490">
        <f t="shared" si="1"/>
        <v>0.64326636904761891</v>
      </c>
      <c r="P45" s="319"/>
      <c r="Q45" s="319"/>
      <c r="R45" s="319"/>
      <c r="S45" s="319"/>
      <c r="U45" s="319"/>
    </row>
    <row r="46" spans="1:26" ht="17.25" customHeight="1">
      <c r="A46" s="377" t="s">
        <v>187</v>
      </c>
      <c r="B46" s="370" t="s">
        <v>101</v>
      </c>
      <c r="C46" s="371" t="s">
        <v>123</v>
      </c>
      <c r="D46" s="372" t="s">
        <v>123</v>
      </c>
      <c r="E46" s="373" t="s">
        <v>123</v>
      </c>
      <c r="F46" s="373" t="s">
        <v>123</v>
      </c>
      <c r="G46" s="373" t="s">
        <v>123</v>
      </c>
      <c r="H46" s="372" t="s">
        <v>123</v>
      </c>
      <c r="I46" s="375" t="s">
        <v>123</v>
      </c>
      <c r="J46" s="372" t="s">
        <v>123</v>
      </c>
      <c r="K46" s="372" t="s">
        <v>123</v>
      </c>
      <c r="L46" s="372" t="s">
        <v>123</v>
      </c>
      <c r="M46" s="372" t="s">
        <v>123</v>
      </c>
      <c r="N46" s="376" t="s">
        <v>123</v>
      </c>
      <c r="O46" s="490" t="s">
        <v>123</v>
      </c>
      <c r="P46" s="319"/>
      <c r="Q46" s="319"/>
      <c r="R46" s="319"/>
      <c r="S46" s="319"/>
      <c r="U46" s="319"/>
    </row>
    <row r="47" spans="1:26" ht="17.25" customHeight="1">
      <c r="A47" s="377" t="s">
        <v>247</v>
      </c>
      <c r="B47" s="370" t="s">
        <v>101</v>
      </c>
      <c r="C47" s="371">
        <v>0.63418560606060592</v>
      </c>
      <c r="D47" s="372">
        <v>0.66386363636363643</v>
      </c>
      <c r="E47" s="373">
        <v>0.53400000000000003</v>
      </c>
      <c r="F47" s="373">
        <v>0.59</v>
      </c>
      <c r="G47" s="373">
        <v>0.59899999999999998</v>
      </c>
      <c r="H47" s="372">
        <v>0.60022727272727272</v>
      </c>
      <c r="I47" s="375">
        <v>0.56666666666666665</v>
      </c>
      <c r="J47" s="372">
        <v>0.57499999999999996</v>
      </c>
      <c r="K47" s="372">
        <v>0.57499999999999996</v>
      </c>
      <c r="L47" s="372">
        <v>0.58166666666666667</v>
      </c>
      <c r="M47" s="372">
        <v>0.59833333333333327</v>
      </c>
      <c r="N47" s="376">
        <v>0.60750000000000004</v>
      </c>
      <c r="O47" s="490">
        <f t="shared" ref="O47:O52" si="2">AVERAGE(N47,M47,L47,K47,J47,I47,H47,G47,F47,E47,D47,C47)</f>
        <v>0.59378693181818176</v>
      </c>
      <c r="P47" s="319"/>
      <c r="Q47" s="319"/>
      <c r="R47" s="319"/>
      <c r="S47" s="319"/>
      <c r="U47" s="319"/>
    </row>
    <row r="48" spans="1:26" ht="17.25" customHeight="1">
      <c r="A48" s="377" t="s">
        <v>188</v>
      </c>
      <c r="B48" s="370" t="s">
        <v>106</v>
      </c>
      <c r="C48" s="371">
        <v>67.986607142857139</v>
      </c>
      <c r="D48" s="385">
        <v>67.15625</v>
      </c>
      <c r="E48" s="386">
        <v>69.285714285714278</v>
      </c>
      <c r="F48" s="386">
        <v>68.321428571428569</v>
      </c>
      <c r="G48" s="386">
        <v>67.271428571428572</v>
      </c>
      <c r="H48" s="385">
        <v>65.125</v>
      </c>
      <c r="I48" s="387">
        <v>65.625</v>
      </c>
      <c r="J48" s="385">
        <v>65.599999999999994</v>
      </c>
      <c r="K48" s="385">
        <v>65.083333333333329</v>
      </c>
      <c r="L48" s="385">
        <v>64.766666666666666</v>
      </c>
      <c r="M48" s="385">
        <v>65.416666666666657</v>
      </c>
      <c r="N48" s="376">
        <v>64.916666666666657</v>
      </c>
      <c r="O48" s="490">
        <f t="shared" si="2"/>
        <v>66.379563492063482</v>
      </c>
      <c r="P48" s="388"/>
      <c r="Q48" s="388"/>
      <c r="R48" s="388"/>
      <c r="S48" s="388"/>
      <c r="T48" s="389"/>
      <c r="U48" s="388"/>
      <c r="V48" s="389"/>
      <c r="W48" s="389"/>
      <c r="X48" s="389"/>
      <c r="Y48" s="389"/>
      <c r="Z48" s="389"/>
    </row>
    <row r="49" spans="1:21" ht="17.25" customHeight="1">
      <c r="A49" s="377" t="s">
        <v>248</v>
      </c>
      <c r="B49" s="370" t="s">
        <v>12</v>
      </c>
      <c r="C49" s="371">
        <v>0.9498106060606063</v>
      </c>
      <c r="D49" s="372">
        <v>1.0024999999999999</v>
      </c>
      <c r="E49" s="373">
        <v>0.92666666666666675</v>
      </c>
      <c r="F49" s="373">
        <v>0.95499999999999996</v>
      </c>
      <c r="G49" s="373">
        <v>0.96400000000000008</v>
      </c>
      <c r="H49" s="372">
        <v>0.96250000000000002</v>
      </c>
      <c r="I49" s="375">
        <v>0.96875</v>
      </c>
      <c r="J49" s="372">
        <v>1.04</v>
      </c>
      <c r="K49" s="372">
        <v>1.1156250000000001</v>
      </c>
      <c r="L49" s="372">
        <v>1.0649999999999999</v>
      </c>
      <c r="M49" s="372">
        <v>1.05</v>
      </c>
      <c r="N49" s="376">
        <v>1.04375</v>
      </c>
      <c r="O49" s="490">
        <f t="shared" si="2"/>
        <v>1.0036335227272726</v>
      </c>
      <c r="P49" s="319"/>
      <c r="Q49" s="319"/>
      <c r="R49" s="319"/>
      <c r="S49" s="319"/>
      <c r="U49" s="319"/>
    </row>
    <row r="50" spans="1:21" ht="17.25" customHeight="1">
      <c r="A50" s="377" t="s">
        <v>189</v>
      </c>
      <c r="B50" s="370" t="s">
        <v>101</v>
      </c>
      <c r="C50" s="371">
        <v>2.54</v>
      </c>
      <c r="D50" s="372">
        <v>2.4849999999999999</v>
      </c>
      <c r="E50" s="373">
        <v>1.8</v>
      </c>
      <c r="F50" s="373">
        <v>2.0520833333333335</v>
      </c>
      <c r="G50" s="373">
        <v>2.25</v>
      </c>
      <c r="H50" s="372">
        <v>2.375</v>
      </c>
      <c r="I50" s="375">
        <v>2.375</v>
      </c>
      <c r="J50" s="372">
        <v>2.0828571428571427</v>
      </c>
      <c r="K50" s="372">
        <v>2.0714285714285716</v>
      </c>
      <c r="L50" s="372">
        <v>2.1942857142857144</v>
      </c>
      <c r="M50" s="372">
        <v>2.217857142857143</v>
      </c>
      <c r="N50" s="376">
        <v>2.2714285714285714</v>
      </c>
      <c r="O50" s="490">
        <f t="shared" si="2"/>
        <v>2.2262450396825395</v>
      </c>
      <c r="P50" s="319"/>
      <c r="Q50" s="319"/>
      <c r="R50" s="319"/>
      <c r="S50" s="319"/>
      <c r="U50" s="319"/>
    </row>
    <row r="51" spans="1:21" ht="17.25" customHeight="1">
      <c r="A51" s="377" t="s">
        <v>190</v>
      </c>
      <c r="B51" s="370" t="s">
        <v>101</v>
      </c>
      <c r="C51" s="371">
        <v>3</v>
      </c>
      <c r="D51" s="372">
        <v>3</v>
      </c>
      <c r="E51" s="373">
        <v>3</v>
      </c>
      <c r="F51" s="373">
        <v>3</v>
      </c>
      <c r="G51" s="373">
        <v>3</v>
      </c>
      <c r="H51" s="372">
        <v>3</v>
      </c>
      <c r="I51" s="375">
        <v>3</v>
      </c>
      <c r="J51" s="372">
        <v>3.4666666666666663</v>
      </c>
      <c r="K51" s="372">
        <v>3.6875</v>
      </c>
      <c r="L51" s="372">
        <v>3.6666666666666665</v>
      </c>
      <c r="M51" s="372">
        <v>3.6666666666666665</v>
      </c>
      <c r="N51" s="376">
        <v>3.6666666666666665</v>
      </c>
      <c r="O51" s="490">
        <f t="shared" si="2"/>
        <v>3.2628472222222222</v>
      </c>
      <c r="P51" s="319"/>
      <c r="Q51" s="319"/>
      <c r="R51" s="319"/>
      <c r="S51" s="319"/>
      <c r="U51" s="319"/>
    </row>
    <row r="52" spans="1:21" ht="17.25" customHeight="1">
      <c r="A52" s="377" t="s">
        <v>191</v>
      </c>
      <c r="B52" s="345" t="s">
        <v>47</v>
      </c>
      <c r="C52" s="379">
        <v>0.94750000000000001</v>
      </c>
      <c r="D52" s="380">
        <v>1.0141666666666669</v>
      </c>
      <c r="E52" s="381">
        <v>0.95666666666666667</v>
      </c>
      <c r="F52" s="381">
        <v>0.95</v>
      </c>
      <c r="G52" s="381">
        <v>1.085</v>
      </c>
      <c r="H52" s="380">
        <v>1.125</v>
      </c>
      <c r="I52" s="382">
        <v>1.125</v>
      </c>
      <c r="J52" s="380">
        <v>1.1233333333333331</v>
      </c>
      <c r="K52" s="380">
        <v>1.1083333333333334</v>
      </c>
      <c r="L52" s="380">
        <v>1.1000000000000001</v>
      </c>
      <c r="M52" s="380">
        <v>1.1000000000000001</v>
      </c>
      <c r="N52" s="383">
        <v>1.1000000000000001</v>
      </c>
      <c r="O52" s="490">
        <f t="shared" si="2"/>
        <v>1.06125</v>
      </c>
      <c r="P52" s="319"/>
      <c r="Q52" s="319"/>
      <c r="R52" s="319"/>
      <c r="S52" s="319"/>
      <c r="U52" s="319"/>
    </row>
    <row r="53" spans="1:21" ht="12.75" customHeight="1">
      <c r="B53" s="58"/>
      <c r="C53" s="320"/>
      <c r="O53" s="321"/>
      <c r="P53" s="322"/>
      <c r="Q53" s="322"/>
      <c r="R53" s="322"/>
      <c r="S53" s="322"/>
      <c r="U53" s="322"/>
    </row>
    <row r="54" spans="1:21" ht="12.75" customHeight="1">
      <c r="E54" s="323"/>
      <c r="O54" s="324"/>
      <c r="P54" s="324"/>
      <c r="Q54" s="324"/>
      <c r="R54" s="324"/>
      <c r="S54" s="324"/>
      <c r="U54" s="324"/>
    </row>
    <row r="55" spans="1:21" ht="12.75" customHeight="1"/>
    <row r="56" spans="1:21" ht="12.75" customHeight="1"/>
    <row r="57" spans="1:21" ht="12.75" customHeight="1"/>
    <row r="58" spans="1:21" ht="12.75" customHeight="1"/>
    <row r="59" spans="1:21" ht="12.75" customHeight="1"/>
    <row r="60" spans="1:21" ht="12.75" customHeight="1"/>
    <row r="61" spans="1:21" ht="12.75" customHeight="1"/>
    <row r="62" spans="1:21" ht="12.75" customHeight="1"/>
    <row r="63" spans="1:21" ht="12.75" customHeight="1"/>
    <row r="64" spans="1:2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6692913385826772" right="0.39370078740157483" top="0.43307086614173229" bottom="0.39370078740157483" header="0" footer="0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>
      <selection activeCell="A39" sqref="A39"/>
    </sheetView>
  </sheetViews>
  <sheetFormatPr defaultColWidth="14.42578125" defaultRowHeight="15" customHeight="1"/>
  <cols>
    <col min="1" max="1" width="23.5703125" style="60" customWidth="1"/>
    <col min="2" max="2" width="8.7109375" style="60" customWidth="1"/>
    <col min="3" max="3" width="15.42578125" style="60" customWidth="1"/>
    <col min="4" max="4" width="17.140625" style="60" customWidth="1"/>
    <col min="5" max="5" width="15.42578125" style="60" customWidth="1"/>
    <col min="6" max="6" width="16.140625" style="60" customWidth="1"/>
    <col min="7" max="7" width="17.28515625" style="60" customWidth="1"/>
    <col min="8" max="8" width="16.42578125" style="60" customWidth="1"/>
    <col min="9" max="9" width="17.28515625" style="60" customWidth="1"/>
    <col min="10" max="10" width="13.140625" style="60" customWidth="1"/>
    <col min="11" max="11" width="11.5703125" style="60" customWidth="1"/>
    <col min="12" max="12" width="13.140625" style="60" customWidth="1"/>
    <col min="13" max="13" width="14.85546875" style="60" customWidth="1"/>
    <col min="14" max="14" width="12.85546875" style="60" customWidth="1"/>
    <col min="15" max="15" width="13.140625" style="60" customWidth="1"/>
    <col min="16" max="16" width="12.85546875" style="60" customWidth="1"/>
    <col min="17" max="17" width="15.7109375" style="60" customWidth="1"/>
    <col min="18" max="18" width="8.85546875" style="60" customWidth="1"/>
    <col min="19" max="19" width="9.5703125" style="60" customWidth="1"/>
    <col min="20" max="20" width="11.140625" style="60" customWidth="1"/>
    <col min="21" max="21" width="22.140625" style="60" hidden="1" customWidth="1"/>
    <col min="22" max="37" width="11" style="60" customWidth="1"/>
    <col min="38" max="16384" width="14.42578125" style="60"/>
  </cols>
  <sheetData>
    <row r="1" spans="1:17" ht="16.5" customHeight="1"/>
    <row r="2" spans="1:17" ht="12" customHeight="1">
      <c r="B2" s="167" t="s">
        <v>0</v>
      </c>
    </row>
    <row r="3" spans="1:17" ht="18" customHeight="1">
      <c r="B3" s="167" t="s">
        <v>1</v>
      </c>
    </row>
    <row r="4" spans="1:17" ht="12.75" customHeight="1">
      <c r="A4" s="167" t="s">
        <v>2</v>
      </c>
    </row>
    <row r="5" spans="1:17" ht="12.75" customHeight="1">
      <c r="A5" s="168" t="s">
        <v>3</v>
      </c>
      <c r="D5" s="133" t="s">
        <v>4</v>
      </c>
      <c r="F5" s="133" t="s">
        <v>5</v>
      </c>
    </row>
    <row r="6" spans="1:17" ht="16.5" customHeight="1">
      <c r="A6" s="167" t="s">
        <v>28</v>
      </c>
      <c r="C6" s="167" t="s">
        <v>16</v>
      </c>
      <c r="G6" s="167"/>
      <c r="M6" s="133" t="s">
        <v>8</v>
      </c>
    </row>
    <row r="7" spans="1:17" ht="18" customHeight="1">
      <c r="A7" s="169" t="s">
        <v>9</v>
      </c>
      <c r="B7" s="170"/>
      <c r="C7" s="171"/>
      <c r="D7" s="172"/>
      <c r="E7" s="170"/>
      <c r="F7" s="170"/>
      <c r="G7" s="173" t="s">
        <v>29</v>
      </c>
      <c r="H7" s="172"/>
      <c r="I7" s="172"/>
      <c r="J7" s="172"/>
      <c r="K7" s="172"/>
      <c r="L7" s="170"/>
      <c r="M7" s="174"/>
      <c r="N7" s="170"/>
      <c r="O7" s="170"/>
      <c r="P7" s="175"/>
      <c r="Q7" s="176"/>
    </row>
    <row r="8" spans="1:17" ht="27.75" customHeight="1">
      <c r="A8" s="474" t="s">
        <v>11</v>
      </c>
      <c r="B8" s="473" t="s">
        <v>12</v>
      </c>
      <c r="C8" s="473" t="s">
        <v>13</v>
      </c>
      <c r="D8" s="474" t="s">
        <v>14</v>
      </c>
      <c r="E8" s="473" t="s">
        <v>17</v>
      </c>
      <c r="F8" s="473" t="s">
        <v>18</v>
      </c>
      <c r="G8" s="473" t="s">
        <v>19</v>
      </c>
      <c r="H8" s="474" t="s">
        <v>20</v>
      </c>
      <c r="I8" s="473" t="s">
        <v>66</v>
      </c>
      <c r="J8" s="475" t="s">
        <v>67</v>
      </c>
      <c r="K8" s="473" t="s">
        <v>21</v>
      </c>
      <c r="L8" s="473" t="s">
        <v>22</v>
      </c>
      <c r="M8" s="474" t="s">
        <v>31</v>
      </c>
      <c r="N8" s="473" t="s">
        <v>24</v>
      </c>
      <c r="O8" s="474" t="s">
        <v>32</v>
      </c>
      <c r="P8" s="474" t="s">
        <v>33</v>
      </c>
      <c r="Q8" s="476" t="s">
        <v>69</v>
      </c>
    </row>
    <row r="9" spans="1:17" ht="15" hidden="1" customHeight="1">
      <c r="A9" s="177"/>
      <c r="B9" s="177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9"/>
      <c r="P9" s="178"/>
      <c r="Q9" s="180"/>
    </row>
    <row r="10" spans="1:17" ht="15" customHeight="1">
      <c r="A10" s="181" t="s">
        <v>30</v>
      </c>
      <c r="B10" s="182" t="s">
        <v>34</v>
      </c>
      <c r="C10" s="183">
        <v>15741.82</v>
      </c>
      <c r="D10" s="184">
        <v>22218.19</v>
      </c>
      <c r="E10" s="185">
        <v>28360</v>
      </c>
      <c r="F10" s="183">
        <v>49498.19</v>
      </c>
      <c r="G10" s="186">
        <v>113181.82</v>
      </c>
      <c r="H10" s="184">
        <v>201727.28</v>
      </c>
      <c r="I10" s="184">
        <f t="shared" ref="I10:I33" si="0">AVERAGE(C10:H10)</f>
        <v>71787.883333333346</v>
      </c>
      <c r="J10" s="184">
        <f t="shared" ref="J10:J33" si="1">SUM(I10/2750)</f>
        <v>26.104684848484855</v>
      </c>
      <c r="K10" s="184">
        <v>118.9</v>
      </c>
      <c r="L10" s="184">
        <v>112.96</v>
      </c>
      <c r="M10" s="184">
        <v>126.09</v>
      </c>
      <c r="N10" s="184">
        <v>117.73</v>
      </c>
      <c r="O10" s="184">
        <v>104.98</v>
      </c>
      <c r="P10" s="184">
        <v>91.07</v>
      </c>
      <c r="Q10" s="187">
        <f>AVERAGE(J10:P10)</f>
        <v>99.690669264069257</v>
      </c>
    </row>
    <row r="11" spans="1:17" ht="15" customHeight="1">
      <c r="A11" s="188" t="s">
        <v>35</v>
      </c>
      <c r="B11" s="182" t="s">
        <v>34</v>
      </c>
      <c r="C11" s="184">
        <v>20370</v>
      </c>
      <c r="D11" s="184">
        <v>26230</v>
      </c>
      <c r="E11" s="185">
        <v>34800</v>
      </c>
      <c r="F11" s="183">
        <v>55543.64</v>
      </c>
      <c r="G11" s="184">
        <v>122227.28</v>
      </c>
      <c r="H11" s="184">
        <v>219000</v>
      </c>
      <c r="I11" s="184">
        <f t="shared" si="0"/>
        <v>79695.153333333335</v>
      </c>
      <c r="J11" s="184">
        <f t="shared" si="1"/>
        <v>28.980055757575759</v>
      </c>
      <c r="K11" s="184">
        <v>134.54</v>
      </c>
      <c r="L11" s="184">
        <v>131.88999999999999</v>
      </c>
      <c r="M11" s="184">
        <v>139.19999999999999</v>
      </c>
      <c r="N11" s="184">
        <v>137.44</v>
      </c>
      <c r="O11" s="184">
        <v>133.5</v>
      </c>
      <c r="P11" s="184">
        <v>112.4</v>
      </c>
      <c r="Q11" s="187">
        <f t="shared" ref="Q11:Q33" si="2">AVERAGE(J11:P11)</f>
        <v>116.85000796536795</v>
      </c>
    </row>
    <row r="12" spans="1:17" ht="15" customHeight="1">
      <c r="A12" s="188" t="s">
        <v>36</v>
      </c>
      <c r="B12" s="182" t="s">
        <v>34</v>
      </c>
      <c r="C12" s="184">
        <v>3926.15</v>
      </c>
      <c r="D12" s="183">
        <v>4103.58</v>
      </c>
      <c r="E12" s="185">
        <v>4564.29</v>
      </c>
      <c r="F12" s="183">
        <v>5735.72</v>
      </c>
      <c r="G12" s="184">
        <v>7871.43</v>
      </c>
      <c r="H12" s="184">
        <v>16285.72</v>
      </c>
      <c r="I12" s="184">
        <f t="shared" si="0"/>
        <v>7081.1483333333335</v>
      </c>
      <c r="J12" s="184">
        <f t="shared" si="1"/>
        <v>2.5749630303030302</v>
      </c>
      <c r="K12" s="184">
        <v>9.81</v>
      </c>
      <c r="L12" s="184">
        <v>9.77</v>
      </c>
      <c r="M12" s="184">
        <v>9.69</v>
      </c>
      <c r="N12" s="184">
        <v>9.42</v>
      </c>
      <c r="O12" s="184">
        <v>9.4499999999999993</v>
      </c>
      <c r="P12" s="184">
        <v>9.0399999999999991</v>
      </c>
      <c r="Q12" s="187">
        <f t="shared" si="2"/>
        <v>8.5364232900432899</v>
      </c>
    </row>
    <row r="13" spans="1:17" ht="15" customHeight="1">
      <c r="A13" s="188" t="s">
        <v>37</v>
      </c>
      <c r="B13" s="182" t="s">
        <v>34</v>
      </c>
      <c r="C13" s="184">
        <v>4921.8599999999997</v>
      </c>
      <c r="D13" s="184">
        <v>5389.29</v>
      </c>
      <c r="E13" s="185">
        <v>5728.58</v>
      </c>
      <c r="F13" s="183">
        <v>7400</v>
      </c>
      <c r="G13" s="184">
        <v>9957.15</v>
      </c>
      <c r="H13" s="184">
        <v>21214.29</v>
      </c>
      <c r="I13" s="184">
        <f t="shared" si="0"/>
        <v>9101.8616666666658</v>
      </c>
      <c r="J13" s="184">
        <f t="shared" si="1"/>
        <v>3.3097678787878784</v>
      </c>
      <c r="K13" s="184">
        <v>12.38</v>
      </c>
      <c r="L13" s="184">
        <v>12.62</v>
      </c>
      <c r="M13" s="184">
        <v>12.47</v>
      </c>
      <c r="N13" s="184">
        <v>12.73</v>
      </c>
      <c r="O13" s="184">
        <v>12.57</v>
      </c>
      <c r="P13" s="184">
        <v>12.41</v>
      </c>
      <c r="Q13" s="187">
        <f t="shared" si="2"/>
        <v>11.212823982683984</v>
      </c>
    </row>
    <row r="14" spans="1:17" ht="15" customHeight="1">
      <c r="A14" s="181" t="s">
        <v>38</v>
      </c>
      <c r="B14" s="182" t="s">
        <v>34</v>
      </c>
      <c r="C14" s="184">
        <v>12171.15</v>
      </c>
      <c r="D14" s="184">
        <v>25000</v>
      </c>
      <c r="E14" s="185">
        <v>58192.86</v>
      </c>
      <c r="F14" s="183">
        <v>63307.7</v>
      </c>
      <c r="G14" s="184">
        <v>71153.850000000006</v>
      </c>
      <c r="H14" s="184">
        <v>50000</v>
      </c>
      <c r="I14" s="184">
        <f t="shared" si="0"/>
        <v>46637.593333333345</v>
      </c>
      <c r="J14" s="184">
        <f t="shared" si="1"/>
        <v>16.959124848484851</v>
      </c>
      <c r="K14" s="184">
        <v>25.38</v>
      </c>
      <c r="L14" s="184">
        <v>22.47</v>
      </c>
      <c r="M14" s="184">
        <v>20.73</v>
      </c>
      <c r="N14" s="184">
        <v>27.54</v>
      </c>
      <c r="O14" s="184">
        <v>226.71</v>
      </c>
      <c r="P14" s="184">
        <v>25.62</v>
      </c>
      <c r="Q14" s="187">
        <f t="shared" si="2"/>
        <v>52.20130354978356</v>
      </c>
    </row>
    <row r="15" spans="1:17" ht="15" customHeight="1">
      <c r="A15" s="181" t="s">
        <v>39</v>
      </c>
      <c r="B15" s="182" t="s">
        <v>34</v>
      </c>
      <c r="C15" s="184">
        <v>3270.22</v>
      </c>
      <c r="D15" s="184">
        <v>3235.72</v>
      </c>
      <c r="E15" s="184">
        <v>3503.58</v>
      </c>
      <c r="F15" s="183">
        <v>4042.86</v>
      </c>
      <c r="G15" s="184">
        <v>6457.15</v>
      </c>
      <c r="H15" s="184">
        <v>11107.15</v>
      </c>
      <c r="I15" s="184">
        <f t="shared" si="0"/>
        <v>5269.4466666666667</v>
      </c>
      <c r="J15" s="184">
        <f t="shared" si="1"/>
        <v>1.9161624242424242</v>
      </c>
      <c r="K15" s="184">
        <v>6.15</v>
      </c>
      <c r="L15" s="184">
        <v>6.72</v>
      </c>
      <c r="M15" s="184">
        <v>6.67</v>
      </c>
      <c r="N15" s="184">
        <v>7.06</v>
      </c>
      <c r="O15" s="184">
        <v>7.54</v>
      </c>
      <c r="P15" s="184">
        <v>7.79</v>
      </c>
      <c r="Q15" s="187">
        <f t="shared" si="2"/>
        <v>6.2637374891774886</v>
      </c>
    </row>
    <row r="16" spans="1:17" ht="15" customHeight="1">
      <c r="A16" s="181" t="s">
        <v>40</v>
      </c>
      <c r="B16" s="182" t="s">
        <v>41</v>
      </c>
      <c r="C16" s="184">
        <v>4666.6000000000004</v>
      </c>
      <c r="D16" s="184">
        <v>6150</v>
      </c>
      <c r="E16" s="184">
        <v>7916.67</v>
      </c>
      <c r="F16" s="183">
        <v>15000</v>
      </c>
      <c r="G16" s="184">
        <v>23500</v>
      </c>
      <c r="H16" s="184">
        <v>36666.67</v>
      </c>
      <c r="I16" s="184">
        <f t="shared" si="0"/>
        <v>15649.99</v>
      </c>
      <c r="J16" s="184">
        <f t="shared" si="1"/>
        <v>5.6909054545454545</v>
      </c>
      <c r="K16" s="184">
        <v>16.91</v>
      </c>
      <c r="L16" s="184">
        <v>21.4</v>
      </c>
      <c r="M16" s="184">
        <v>20.86</v>
      </c>
      <c r="N16" s="184">
        <v>21.5</v>
      </c>
      <c r="O16" s="184">
        <v>23.17</v>
      </c>
      <c r="P16" s="184">
        <v>21.64</v>
      </c>
      <c r="Q16" s="187">
        <f t="shared" si="2"/>
        <v>18.738700779220778</v>
      </c>
    </row>
    <row r="17" spans="1:17" ht="15" customHeight="1">
      <c r="A17" s="181" t="s">
        <v>42</v>
      </c>
      <c r="B17" s="182" t="s">
        <v>41</v>
      </c>
      <c r="C17" s="184">
        <v>4684.82</v>
      </c>
      <c r="D17" s="184">
        <v>6884.62</v>
      </c>
      <c r="E17" s="184">
        <v>9238.4699999999993</v>
      </c>
      <c r="F17" s="183">
        <v>13961.54</v>
      </c>
      <c r="G17" s="184">
        <v>21600</v>
      </c>
      <c r="H17" s="184">
        <v>32125</v>
      </c>
      <c r="I17" s="184">
        <f t="shared" si="0"/>
        <v>14749.074999999999</v>
      </c>
      <c r="J17" s="184">
        <f t="shared" si="1"/>
        <v>5.3632999999999997</v>
      </c>
      <c r="K17" s="184">
        <v>14.07</v>
      </c>
      <c r="L17" s="184">
        <v>16.88</v>
      </c>
      <c r="M17" s="184">
        <v>17.690000000000001</v>
      </c>
      <c r="N17" s="184">
        <v>17.54</v>
      </c>
      <c r="O17" s="184">
        <v>18.809999999999999</v>
      </c>
      <c r="P17" s="184">
        <v>18.75</v>
      </c>
      <c r="Q17" s="187">
        <f t="shared" si="2"/>
        <v>15.586185714285714</v>
      </c>
    </row>
    <row r="18" spans="1:17" ht="15" customHeight="1">
      <c r="A18" s="188" t="s">
        <v>43</v>
      </c>
      <c r="B18" s="182" t="s">
        <v>44</v>
      </c>
      <c r="C18" s="185">
        <v>6397.15</v>
      </c>
      <c r="D18" s="185">
        <v>8557.15</v>
      </c>
      <c r="E18" s="185">
        <v>12867.15</v>
      </c>
      <c r="F18" s="183">
        <v>18129.189999999999</v>
      </c>
      <c r="G18" s="185">
        <v>22890</v>
      </c>
      <c r="H18" s="185">
        <v>44257.15</v>
      </c>
      <c r="I18" s="184">
        <f t="shared" si="0"/>
        <v>18849.631666666668</v>
      </c>
      <c r="J18" s="184">
        <f t="shared" si="1"/>
        <v>6.8544115151515159</v>
      </c>
      <c r="K18" s="185">
        <v>19.09</v>
      </c>
      <c r="L18" s="185">
        <v>19.61</v>
      </c>
      <c r="M18" s="185">
        <v>19.66</v>
      </c>
      <c r="N18" s="185">
        <v>21.86</v>
      </c>
      <c r="O18" s="185">
        <v>23.99</v>
      </c>
      <c r="P18" s="185">
        <v>22.88</v>
      </c>
      <c r="Q18" s="187">
        <f t="shared" si="2"/>
        <v>19.134915930735929</v>
      </c>
    </row>
    <row r="19" spans="1:17" ht="15" customHeight="1">
      <c r="A19" s="188" t="s">
        <v>45</v>
      </c>
      <c r="B19" s="182" t="s">
        <v>44</v>
      </c>
      <c r="C19" s="185">
        <v>3920.72</v>
      </c>
      <c r="D19" s="185">
        <v>6045.84</v>
      </c>
      <c r="E19" s="185">
        <v>8583.34</v>
      </c>
      <c r="F19" s="183">
        <v>13410.72</v>
      </c>
      <c r="G19" s="185">
        <v>17750</v>
      </c>
      <c r="H19" s="185">
        <v>32384.62</v>
      </c>
      <c r="I19" s="184">
        <f t="shared" si="0"/>
        <v>13682.54</v>
      </c>
      <c r="J19" s="184">
        <f t="shared" si="1"/>
        <v>4.9754690909090913</v>
      </c>
      <c r="K19" s="185">
        <v>13.58</v>
      </c>
      <c r="L19" s="185">
        <v>14.93</v>
      </c>
      <c r="M19" s="185">
        <v>15.24</v>
      </c>
      <c r="N19" s="185">
        <v>15.73</v>
      </c>
      <c r="O19" s="185">
        <v>16.46</v>
      </c>
      <c r="P19" s="185">
        <v>16.36</v>
      </c>
      <c r="Q19" s="187">
        <f t="shared" si="2"/>
        <v>13.896495584415584</v>
      </c>
    </row>
    <row r="20" spans="1:17" ht="15" customHeight="1">
      <c r="A20" s="181" t="s">
        <v>46</v>
      </c>
      <c r="B20" s="182" t="s">
        <v>47</v>
      </c>
      <c r="C20" s="185">
        <v>817.86</v>
      </c>
      <c r="D20" s="185">
        <v>1185.72</v>
      </c>
      <c r="E20" s="185">
        <v>1678.58</v>
      </c>
      <c r="F20" s="183">
        <v>2842.86</v>
      </c>
      <c r="G20" s="185">
        <v>3750</v>
      </c>
      <c r="H20" s="185">
        <v>6964.29</v>
      </c>
      <c r="I20" s="184">
        <f t="shared" si="0"/>
        <v>2873.2183333333337</v>
      </c>
      <c r="J20" s="184">
        <f t="shared" si="1"/>
        <v>1.0448066666666669</v>
      </c>
      <c r="K20" s="185">
        <v>3.71</v>
      </c>
      <c r="L20" s="185">
        <v>4.6399999999999997</v>
      </c>
      <c r="M20" s="185">
        <v>4.42</v>
      </c>
      <c r="N20" s="185">
        <v>4.3499999999999996</v>
      </c>
      <c r="O20" s="185">
        <v>4.57</v>
      </c>
      <c r="P20" s="185">
        <v>4.7699999999999996</v>
      </c>
      <c r="Q20" s="187">
        <f t="shared" si="2"/>
        <v>3.9292580952380951</v>
      </c>
    </row>
    <row r="21" spans="1:17" ht="15" customHeight="1">
      <c r="A21" s="181" t="s">
        <v>48</v>
      </c>
      <c r="B21" s="182" t="s">
        <v>49</v>
      </c>
      <c r="C21" s="185">
        <v>1348.7</v>
      </c>
      <c r="D21" s="185">
        <v>1742.31</v>
      </c>
      <c r="E21" s="185">
        <v>2500</v>
      </c>
      <c r="F21" s="183">
        <v>3808.34</v>
      </c>
      <c r="G21" s="185">
        <v>5575</v>
      </c>
      <c r="H21" s="185">
        <v>8584.6200000000008</v>
      </c>
      <c r="I21" s="184">
        <f t="shared" si="0"/>
        <v>3926.4950000000003</v>
      </c>
      <c r="J21" s="184">
        <f t="shared" si="1"/>
        <v>1.4278163636363637</v>
      </c>
      <c r="K21" s="185">
        <v>4.29</v>
      </c>
      <c r="L21" s="185">
        <v>4.7300000000000004</v>
      </c>
      <c r="M21" s="185">
        <v>5.84</v>
      </c>
      <c r="N21" s="185">
        <v>6.58</v>
      </c>
      <c r="O21" s="185">
        <v>7.22</v>
      </c>
      <c r="P21" s="185">
        <v>6.81</v>
      </c>
      <c r="Q21" s="187">
        <f t="shared" si="2"/>
        <v>5.2711166233766233</v>
      </c>
    </row>
    <row r="22" spans="1:17" ht="15" customHeight="1">
      <c r="A22" s="181" t="s">
        <v>50</v>
      </c>
      <c r="B22" s="182" t="s">
        <v>47</v>
      </c>
      <c r="C22" s="185">
        <v>121590.43</v>
      </c>
      <c r="D22" s="185">
        <v>165142.85999999999</v>
      </c>
      <c r="E22" s="185">
        <v>218785.72</v>
      </c>
      <c r="F22" s="183">
        <v>329142.86</v>
      </c>
      <c r="G22" s="185">
        <v>457642.86</v>
      </c>
      <c r="H22" s="185">
        <v>830000</v>
      </c>
      <c r="I22" s="184">
        <f t="shared" si="0"/>
        <v>353717.45500000002</v>
      </c>
      <c r="J22" s="184">
        <f t="shared" si="1"/>
        <v>128.62452909090911</v>
      </c>
      <c r="K22" s="185">
        <v>448.43</v>
      </c>
      <c r="L22" s="185">
        <v>465.86</v>
      </c>
      <c r="M22" s="185">
        <v>467.05</v>
      </c>
      <c r="N22" s="185">
        <v>470.71</v>
      </c>
      <c r="O22" s="185">
        <v>500.48</v>
      </c>
      <c r="P22" s="185">
        <v>487.14</v>
      </c>
      <c r="Q22" s="187">
        <f t="shared" si="2"/>
        <v>424.04207558441556</v>
      </c>
    </row>
    <row r="23" spans="1:17" ht="15" customHeight="1">
      <c r="A23" s="181" t="s">
        <v>51</v>
      </c>
      <c r="B23" s="182" t="s">
        <v>47</v>
      </c>
      <c r="C23" s="185">
        <v>91428.58</v>
      </c>
      <c r="D23" s="185">
        <v>123928.58</v>
      </c>
      <c r="E23" s="185">
        <v>168785.72</v>
      </c>
      <c r="F23" s="183">
        <v>262714.28999999998</v>
      </c>
      <c r="G23" s="185">
        <v>351678.58</v>
      </c>
      <c r="H23" s="185">
        <v>641857.15</v>
      </c>
      <c r="I23" s="184">
        <f t="shared" si="0"/>
        <v>273398.81666666665</v>
      </c>
      <c r="J23" s="184">
        <f t="shared" si="1"/>
        <v>99.417751515151508</v>
      </c>
      <c r="K23" s="185">
        <v>309.83</v>
      </c>
      <c r="L23" s="185">
        <v>326.8</v>
      </c>
      <c r="M23" s="185">
        <v>330.06</v>
      </c>
      <c r="N23" s="185">
        <v>365.36</v>
      </c>
      <c r="O23" s="185">
        <v>367.86</v>
      </c>
      <c r="P23" s="185">
        <v>351.31</v>
      </c>
      <c r="Q23" s="187">
        <f t="shared" si="2"/>
        <v>307.2339645021645</v>
      </c>
    </row>
    <row r="24" spans="1:17" ht="15" customHeight="1">
      <c r="A24" s="181" t="s">
        <v>52</v>
      </c>
      <c r="B24" s="182" t="s">
        <v>47</v>
      </c>
      <c r="C24" s="185">
        <v>77030.789999999994</v>
      </c>
      <c r="D24" s="185">
        <v>102500</v>
      </c>
      <c r="E24" s="185">
        <v>135928.57999999999</v>
      </c>
      <c r="F24" s="183">
        <v>207857.15</v>
      </c>
      <c r="G24" s="185">
        <v>295000</v>
      </c>
      <c r="H24" s="185">
        <v>546428.57999999996</v>
      </c>
      <c r="I24" s="184">
        <f t="shared" si="0"/>
        <v>227457.51666666669</v>
      </c>
      <c r="J24" s="184">
        <f t="shared" si="1"/>
        <v>82.711824242424257</v>
      </c>
      <c r="K24" s="185">
        <v>254.33</v>
      </c>
      <c r="L24" s="185">
        <v>265.45999999999998</v>
      </c>
      <c r="M24" s="185">
        <v>281.42</v>
      </c>
      <c r="N24" s="185">
        <v>300.60000000000002</v>
      </c>
      <c r="O24" s="185">
        <v>299.29000000000002</v>
      </c>
      <c r="P24" s="185">
        <v>281.19</v>
      </c>
      <c r="Q24" s="187">
        <f t="shared" si="2"/>
        <v>252.14311774891777</v>
      </c>
    </row>
    <row r="25" spans="1:17" ht="15" customHeight="1">
      <c r="A25" s="181" t="s">
        <v>53</v>
      </c>
      <c r="B25" s="182" t="s">
        <v>47</v>
      </c>
      <c r="C25" s="185">
        <v>70714.289999999994</v>
      </c>
      <c r="D25" s="185">
        <v>96642.86</v>
      </c>
      <c r="E25" s="185">
        <v>129500</v>
      </c>
      <c r="F25" s="183">
        <v>195785.72</v>
      </c>
      <c r="G25" s="185">
        <v>269500</v>
      </c>
      <c r="H25" s="185">
        <v>499000</v>
      </c>
      <c r="I25" s="184">
        <f t="shared" si="0"/>
        <v>210190.47833333336</v>
      </c>
      <c r="J25" s="184">
        <f t="shared" si="1"/>
        <v>76.432901212121223</v>
      </c>
      <c r="K25" s="185">
        <v>223.57</v>
      </c>
      <c r="L25" s="185">
        <v>240.72</v>
      </c>
      <c r="M25" s="185">
        <v>251.78</v>
      </c>
      <c r="N25" s="185">
        <v>270.70999999999998</v>
      </c>
      <c r="O25" s="185">
        <v>275.70999999999998</v>
      </c>
      <c r="P25" s="185">
        <v>259.05</v>
      </c>
      <c r="Q25" s="187">
        <f t="shared" si="2"/>
        <v>228.28184303030301</v>
      </c>
    </row>
    <row r="26" spans="1:17" ht="15" customHeight="1">
      <c r="A26" s="181" t="s">
        <v>54</v>
      </c>
      <c r="B26" s="182" t="s">
        <v>47</v>
      </c>
      <c r="C26" s="185">
        <v>45833.29</v>
      </c>
      <c r="D26" s="185">
        <v>61428.58</v>
      </c>
      <c r="E26" s="185">
        <v>85000</v>
      </c>
      <c r="F26" s="183">
        <v>135071.43</v>
      </c>
      <c r="G26" s="185">
        <v>178000</v>
      </c>
      <c r="H26" s="185">
        <v>329500</v>
      </c>
      <c r="I26" s="184">
        <f t="shared" si="0"/>
        <v>139138.88333333333</v>
      </c>
      <c r="J26" s="184">
        <f t="shared" si="1"/>
        <v>50.595957575757573</v>
      </c>
      <c r="K26" s="185">
        <v>140.80000000000001</v>
      </c>
      <c r="L26" s="185">
        <v>146.38999999999999</v>
      </c>
      <c r="M26" s="185">
        <v>142.82</v>
      </c>
      <c r="N26" s="185">
        <v>161.07</v>
      </c>
      <c r="O26" s="185">
        <v>167.71</v>
      </c>
      <c r="P26" s="185">
        <v>151.83000000000001</v>
      </c>
      <c r="Q26" s="187">
        <f t="shared" si="2"/>
        <v>137.31656536796538</v>
      </c>
    </row>
    <row r="27" spans="1:17" ht="15" customHeight="1">
      <c r="A27" s="181" t="s">
        <v>55</v>
      </c>
      <c r="B27" s="182" t="s">
        <v>47</v>
      </c>
      <c r="C27" s="185">
        <v>48357.15</v>
      </c>
      <c r="D27" s="185">
        <v>65000</v>
      </c>
      <c r="E27" s="185">
        <v>88214.29</v>
      </c>
      <c r="F27" s="183">
        <v>138785.72</v>
      </c>
      <c r="G27" s="185">
        <v>188714.29</v>
      </c>
      <c r="H27" s="185">
        <v>345214.29</v>
      </c>
      <c r="I27" s="184">
        <f t="shared" si="0"/>
        <v>145714.29</v>
      </c>
      <c r="J27" s="184">
        <f t="shared" si="1"/>
        <v>52.987014545454549</v>
      </c>
      <c r="K27" s="185">
        <v>152.94</v>
      </c>
      <c r="L27" s="185">
        <v>159.97</v>
      </c>
      <c r="M27" s="185">
        <v>155.25</v>
      </c>
      <c r="N27" s="185">
        <v>170</v>
      </c>
      <c r="O27" s="185">
        <v>180.36</v>
      </c>
      <c r="P27" s="185">
        <v>171.07</v>
      </c>
      <c r="Q27" s="187">
        <f t="shared" si="2"/>
        <v>148.93957350649353</v>
      </c>
    </row>
    <row r="28" spans="1:17" ht="15" customHeight="1">
      <c r="A28" s="181" t="s">
        <v>56</v>
      </c>
      <c r="B28" s="182" t="s">
        <v>57</v>
      </c>
      <c r="C28" s="185">
        <v>409.6</v>
      </c>
      <c r="D28" s="185">
        <v>685</v>
      </c>
      <c r="E28" s="185">
        <v>844.17</v>
      </c>
      <c r="F28" s="183">
        <v>1176.93</v>
      </c>
      <c r="G28" s="185">
        <v>1290</v>
      </c>
      <c r="H28" s="185">
        <v>2353.85</v>
      </c>
      <c r="I28" s="184">
        <f t="shared" si="0"/>
        <v>1126.5916666666665</v>
      </c>
      <c r="J28" s="184">
        <f t="shared" si="1"/>
        <v>0.40966969696969691</v>
      </c>
      <c r="K28" s="185">
        <v>1.34</v>
      </c>
      <c r="L28" s="185">
        <v>1.74</v>
      </c>
      <c r="M28" s="185">
        <v>1.97</v>
      </c>
      <c r="N28" s="185">
        <v>2.0499999999999998</v>
      </c>
      <c r="O28" s="185">
        <v>2.15</v>
      </c>
      <c r="P28" s="185">
        <v>2.0699999999999998</v>
      </c>
      <c r="Q28" s="187">
        <f t="shared" si="2"/>
        <v>1.6756670995670997</v>
      </c>
    </row>
    <row r="29" spans="1:17" ht="15" customHeight="1">
      <c r="A29" s="181" t="s">
        <v>58</v>
      </c>
      <c r="B29" s="182" t="s">
        <v>59</v>
      </c>
      <c r="C29" s="185">
        <v>1180</v>
      </c>
      <c r="D29" s="185">
        <v>2600</v>
      </c>
      <c r="E29" s="185">
        <v>2750</v>
      </c>
      <c r="F29" s="183">
        <v>3700</v>
      </c>
      <c r="G29" s="185">
        <v>4355.5600000000004</v>
      </c>
      <c r="H29" s="185">
        <v>5041.67</v>
      </c>
      <c r="I29" s="184">
        <f t="shared" si="0"/>
        <v>3271.2050000000004</v>
      </c>
      <c r="J29" s="184">
        <f t="shared" si="1"/>
        <v>1.189529090909091</v>
      </c>
      <c r="K29" s="185">
        <v>2.56</v>
      </c>
      <c r="L29" s="185">
        <v>2.92</v>
      </c>
      <c r="M29" s="185">
        <v>3.35</v>
      </c>
      <c r="N29" s="185">
        <v>4.25</v>
      </c>
      <c r="O29" s="185">
        <v>5.63</v>
      </c>
      <c r="P29" s="185">
        <v>5.22</v>
      </c>
      <c r="Q29" s="187">
        <f t="shared" si="2"/>
        <v>3.5885041558441557</v>
      </c>
    </row>
    <row r="30" spans="1:17" ht="15" customHeight="1">
      <c r="A30" s="181" t="s">
        <v>60</v>
      </c>
      <c r="B30" s="182" t="s">
        <v>49</v>
      </c>
      <c r="C30" s="185">
        <v>1150</v>
      </c>
      <c r="D30" s="185">
        <v>1362.5</v>
      </c>
      <c r="E30" s="185">
        <v>1520</v>
      </c>
      <c r="F30" s="183">
        <v>2716.67</v>
      </c>
      <c r="G30" s="185">
        <v>2660</v>
      </c>
      <c r="H30" s="185">
        <v>5637.5</v>
      </c>
      <c r="I30" s="184">
        <f t="shared" si="0"/>
        <v>2507.7783333333332</v>
      </c>
      <c r="J30" s="184">
        <f t="shared" si="1"/>
        <v>0.91191939393939392</v>
      </c>
      <c r="K30" s="185">
        <v>2.83</v>
      </c>
      <c r="L30" s="185">
        <v>4.3899999999999997</v>
      </c>
      <c r="M30" s="185">
        <v>4.0999999999999996</v>
      </c>
      <c r="N30" s="185">
        <v>4.4800000000000004</v>
      </c>
      <c r="O30" s="185">
        <v>4</v>
      </c>
      <c r="P30" s="185">
        <v>4.38</v>
      </c>
      <c r="Q30" s="187">
        <f t="shared" si="2"/>
        <v>3.5845599134199135</v>
      </c>
    </row>
    <row r="31" spans="1:17" ht="15" customHeight="1">
      <c r="A31" s="181" t="s">
        <v>61</v>
      </c>
      <c r="B31" s="182" t="s">
        <v>62</v>
      </c>
      <c r="C31" s="185">
        <v>316.67</v>
      </c>
      <c r="D31" s="185">
        <v>425</v>
      </c>
      <c r="E31" s="185">
        <v>666.67</v>
      </c>
      <c r="F31" s="183">
        <v>728.58</v>
      </c>
      <c r="G31" s="185">
        <v>1033.3399999999999</v>
      </c>
      <c r="H31" s="185">
        <v>1725</v>
      </c>
      <c r="I31" s="184">
        <f t="shared" si="0"/>
        <v>815.87666666666667</v>
      </c>
      <c r="J31" s="184">
        <f t="shared" si="1"/>
        <v>0.29668242424242425</v>
      </c>
      <c r="K31" s="185"/>
      <c r="L31" s="185"/>
      <c r="M31" s="185"/>
      <c r="N31" s="185">
        <v>1</v>
      </c>
      <c r="O31" s="185">
        <v>2</v>
      </c>
      <c r="P31" s="185">
        <v>2</v>
      </c>
      <c r="Q31" s="187">
        <f t="shared" si="2"/>
        <v>1.324170606060606</v>
      </c>
    </row>
    <row r="32" spans="1:17" ht="15" customHeight="1">
      <c r="A32" s="188" t="s">
        <v>63</v>
      </c>
      <c r="B32" s="182" t="s">
        <v>44</v>
      </c>
      <c r="C32" s="185"/>
      <c r="D32" s="185"/>
      <c r="E32" s="185"/>
      <c r="F32" s="183"/>
      <c r="G32" s="185"/>
      <c r="H32" s="185">
        <v>12912.84</v>
      </c>
      <c r="I32" s="184">
        <f t="shared" si="0"/>
        <v>12912.84</v>
      </c>
      <c r="J32" s="184">
        <f t="shared" si="1"/>
        <v>4.6955781818181821</v>
      </c>
      <c r="K32" s="185">
        <v>5.48</v>
      </c>
      <c r="L32" s="185">
        <v>5.12</v>
      </c>
      <c r="M32" s="185">
        <v>5</v>
      </c>
      <c r="N32" s="185">
        <v>5.15</v>
      </c>
      <c r="O32" s="185"/>
      <c r="P32" s="185"/>
      <c r="Q32" s="187">
        <f t="shared" si="2"/>
        <v>5.089115636363637</v>
      </c>
    </row>
    <row r="33" spans="1:17" ht="15" customHeight="1">
      <c r="A33" s="181" t="s">
        <v>64</v>
      </c>
      <c r="B33" s="182" t="s">
        <v>49</v>
      </c>
      <c r="C33" s="185">
        <v>255.56</v>
      </c>
      <c r="D33" s="185">
        <v>364</v>
      </c>
      <c r="E33" s="185">
        <v>529.45000000000005</v>
      </c>
      <c r="F33" s="183">
        <v>754.45</v>
      </c>
      <c r="G33" s="187">
        <v>1105.3399999999999</v>
      </c>
      <c r="H33" s="185">
        <v>1540.45</v>
      </c>
      <c r="I33" s="184">
        <f t="shared" si="0"/>
        <v>758.20833333333337</v>
      </c>
      <c r="J33" s="184">
        <f t="shared" si="1"/>
        <v>0.27571212121212124</v>
      </c>
      <c r="K33" s="185">
        <v>0.75</v>
      </c>
      <c r="L33" s="185">
        <v>0.77</v>
      </c>
      <c r="M33" s="185">
        <v>0.8</v>
      </c>
      <c r="N33" s="185">
        <v>0.79</v>
      </c>
      <c r="O33" s="185">
        <v>0.79</v>
      </c>
      <c r="P33" s="185">
        <v>0.78</v>
      </c>
      <c r="Q33" s="187">
        <f t="shared" si="2"/>
        <v>0.70795887445887451</v>
      </c>
    </row>
    <row r="34" spans="1:17" ht="15" customHeight="1">
      <c r="A34" s="189" t="s">
        <v>68</v>
      </c>
      <c r="B34" s="190" t="s">
        <v>70</v>
      </c>
      <c r="C34" s="191"/>
      <c r="D34" s="185"/>
      <c r="E34" s="185"/>
      <c r="F34" s="183"/>
      <c r="G34" s="185"/>
      <c r="H34" s="185"/>
      <c r="I34" s="184"/>
      <c r="J34" s="184"/>
      <c r="K34" s="185"/>
      <c r="L34" s="185"/>
      <c r="M34" s="185"/>
      <c r="N34" s="185"/>
      <c r="O34" s="185"/>
      <c r="P34" s="185"/>
      <c r="Q34" s="177"/>
    </row>
    <row r="35" spans="1:17" ht="15" customHeight="1">
      <c r="A35" s="192" t="s">
        <v>65</v>
      </c>
      <c r="B35" s="193" t="s">
        <v>44</v>
      </c>
      <c r="C35" s="194"/>
      <c r="D35" s="194"/>
      <c r="E35" s="194"/>
      <c r="F35" s="195"/>
      <c r="G35" s="194"/>
      <c r="H35" s="194"/>
      <c r="I35" s="196"/>
      <c r="J35" s="196"/>
      <c r="K35" s="194"/>
      <c r="L35" s="194"/>
      <c r="M35" s="194"/>
      <c r="N35" s="194"/>
      <c r="O35" s="194"/>
      <c r="P35" s="194"/>
      <c r="Q35" s="197"/>
    </row>
    <row r="36" spans="1:17" ht="15" customHeight="1">
      <c r="A36" s="192"/>
      <c r="B36" s="193"/>
      <c r="C36" s="198"/>
      <c r="D36" s="194"/>
      <c r="E36" s="194"/>
      <c r="F36" s="195"/>
      <c r="G36" s="194"/>
      <c r="H36" s="194"/>
      <c r="I36" s="196"/>
      <c r="J36" s="196"/>
      <c r="K36" s="194"/>
      <c r="L36" s="194"/>
      <c r="M36" s="194"/>
      <c r="N36" s="194"/>
      <c r="O36" s="194"/>
      <c r="P36" s="194"/>
      <c r="Q36" s="197"/>
    </row>
    <row r="37" spans="1:17" ht="15" customHeight="1">
      <c r="A37" s="199" t="s">
        <v>73</v>
      </c>
      <c r="B37" s="200"/>
      <c r="C37" s="199"/>
      <c r="D37" s="199"/>
      <c r="E37" s="199"/>
      <c r="F37" s="199"/>
      <c r="G37" s="200"/>
      <c r="H37" s="200"/>
      <c r="I37" s="200"/>
      <c r="J37" s="200"/>
      <c r="K37" s="200"/>
      <c r="L37" s="199"/>
      <c r="M37" s="199"/>
      <c r="N37" s="199"/>
      <c r="O37" s="199"/>
      <c r="P37" s="199"/>
      <c r="Q37" s="199"/>
    </row>
    <row r="38" spans="1:17" ht="12.75" customHeight="1">
      <c r="A38" s="477" t="s">
        <v>347</v>
      </c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</row>
    <row r="39" spans="1:17" ht="12.75" customHeight="1"/>
    <row r="40" spans="1:17" ht="12.75" customHeight="1"/>
    <row r="41" spans="1:17" ht="12.75" customHeight="1"/>
    <row r="42" spans="1:17" ht="12.75" customHeight="1"/>
    <row r="43" spans="1:17" ht="12.75" customHeight="1"/>
    <row r="44" spans="1:17" ht="12.75" customHeight="1"/>
    <row r="45" spans="1:17" ht="12.75" customHeight="1"/>
    <row r="46" spans="1:17" ht="12.75" customHeight="1"/>
    <row r="47" spans="1:17" ht="12.75" customHeight="1"/>
    <row r="48" spans="1:1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8740157499999996" right="0.78740157499999996" top="0.984251969" bottom="0.984251969" header="0" footer="0"/>
  <pageSetup paperSize="9" scale="5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O8" sqref="O8:O54"/>
    </sheetView>
  </sheetViews>
  <sheetFormatPr defaultColWidth="14.42578125" defaultRowHeight="15" customHeight="1"/>
  <cols>
    <col min="1" max="1" width="33.7109375" style="60" customWidth="1"/>
    <col min="2" max="3" width="14.42578125" style="60" customWidth="1"/>
    <col min="4" max="4" width="14.85546875" style="60" customWidth="1"/>
    <col min="5" max="6" width="13.7109375" style="60" customWidth="1"/>
    <col min="7" max="9" width="14.140625" style="60" customWidth="1"/>
    <col min="10" max="10" width="13.85546875" style="60" customWidth="1"/>
    <col min="11" max="11" width="13.28515625" style="60" customWidth="1"/>
    <col min="12" max="12" width="13.42578125" style="60" customWidth="1"/>
    <col min="13" max="13" width="12.140625" style="60" customWidth="1"/>
    <col min="14" max="14" width="12.28515625" style="60" customWidth="1"/>
    <col min="15" max="15" width="16" style="60" customWidth="1"/>
    <col min="16" max="21" width="8.28515625" style="60" customWidth="1"/>
    <col min="22" max="26" width="9" style="60" customWidth="1"/>
    <col min="27" max="16384" width="14.42578125" style="60"/>
  </cols>
  <sheetData>
    <row r="1" spans="1:26" ht="12.75" customHeight="1">
      <c r="A1" s="351"/>
      <c r="B1" s="352"/>
      <c r="C1" s="353"/>
    </row>
    <row r="2" spans="1:26" ht="12.75" customHeight="1">
      <c r="A2" s="354"/>
      <c r="B2" s="130"/>
      <c r="C2" s="130"/>
    </row>
    <row r="3" spans="1:26" ht="12.75" customHeight="1">
      <c r="A3" s="351"/>
      <c r="B3" s="130"/>
      <c r="C3" s="130"/>
    </row>
    <row r="4" spans="1:26" ht="12.75" customHeight="1">
      <c r="A4" s="130"/>
      <c r="B4" s="130"/>
      <c r="C4" s="130" t="s">
        <v>241</v>
      </c>
    </row>
    <row r="5" spans="1:26" ht="12.75" customHeight="1">
      <c r="A5" s="130"/>
      <c r="B5" s="130"/>
      <c r="C5" s="130"/>
    </row>
    <row r="6" spans="1:26" ht="24.75" customHeight="1">
      <c r="A6" s="508" t="s">
        <v>257</v>
      </c>
      <c r="B6" s="503"/>
      <c r="C6" s="503"/>
    </row>
    <row r="7" spans="1:26" ht="12.75" customHeight="1">
      <c r="A7" s="317"/>
      <c r="B7" s="317"/>
      <c r="C7" s="130"/>
    </row>
    <row r="8" spans="1:26" ht="20.25" customHeight="1">
      <c r="A8" s="362" t="s">
        <v>127</v>
      </c>
      <c r="B8" s="363" t="s">
        <v>12</v>
      </c>
      <c r="C8" s="364" t="s">
        <v>128</v>
      </c>
      <c r="D8" s="365" t="s">
        <v>129</v>
      </c>
      <c r="E8" s="366" t="s">
        <v>130</v>
      </c>
      <c r="F8" s="366" t="s">
        <v>131</v>
      </c>
      <c r="G8" s="366" t="s">
        <v>132</v>
      </c>
      <c r="H8" s="367" t="s">
        <v>133</v>
      </c>
      <c r="I8" s="368" t="s">
        <v>134</v>
      </c>
      <c r="J8" s="368" t="s">
        <v>135</v>
      </c>
      <c r="K8" s="368" t="s">
        <v>136</v>
      </c>
      <c r="L8" s="368" t="s">
        <v>137</v>
      </c>
      <c r="M8" s="368" t="s">
        <v>138</v>
      </c>
      <c r="N8" s="368" t="s">
        <v>139</v>
      </c>
      <c r="O8" s="489" t="s">
        <v>27</v>
      </c>
      <c r="P8" s="318"/>
      <c r="Q8" s="318"/>
      <c r="R8" s="318"/>
      <c r="S8" s="318"/>
      <c r="U8" s="318"/>
    </row>
    <row r="9" spans="1:26" ht="17.25" customHeight="1">
      <c r="A9" s="369" t="s">
        <v>231</v>
      </c>
      <c r="B9" s="370" t="s">
        <v>34</v>
      </c>
      <c r="C9" s="371" t="s">
        <v>123</v>
      </c>
      <c r="D9" s="372" t="s">
        <v>123</v>
      </c>
      <c r="E9" s="373"/>
      <c r="F9" s="373">
        <v>30.454666666666668</v>
      </c>
      <c r="G9" s="373">
        <v>30.153846153846153</v>
      </c>
      <c r="H9" s="374">
        <v>32.108455882352942</v>
      </c>
      <c r="I9" s="375">
        <v>33.25</v>
      </c>
      <c r="J9" s="374">
        <v>33.030330882352942</v>
      </c>
      <c r="K9" s="374">
        <v>34.088235294117645</v>
      </c>
      <c r="L9" s="374">
        <v>35.847794117647062</v>
      </c>
      <c r="M9" s="374"/>
      <c r="N9" s="376"/>
      <c r="O9" s="490">
        <f>SUM(C9:N9)/7</f>
        <v>32.70476128528334</v>
      </c>
      <c r="P9" s="319"/>
      <c r="Q9" s="319"/>
      <c r="R9" s="319"/>
      <c r="S9" s="319"/>
      <c r="U9" s="319"/>
    </row>
    <row r="10" spans="1:26" ht="17.25" customHeight="1">
      <c r="A10" s="369" t="s">
        <v>144</v>
      </c>
      <c r="B10" s="370" t="s">
        <v>101</v>
      </c>
      <c r="C10" s="371">
        <v>0.85750000000000004</v>
      </c>
      <c r="D10" s="372">
        <v>0.85624999999999996</v>
      </c>
      <c r="E10" s="373">
        <v>0.85416666666666663</v>
      </c>
      <c r="F10" s="373">
        <v>0.91066666666666674</v>
      </c>
      <c r="G10" s="373">
        <v>0.89661764705882341</v>
      </c>
      <c r="H10" s="372">
        <v>0.95073529411764723</v>
      </c>
      <c r="I10" s="375">
        <v>0.95</v>
      </c>
      <c r="J10" s="372">
        <v>0.95</v>
      </c>
      <c r="K10" s="372">
        <v>0.95367647058823546</v>
      </c>
      <c r="L10" s="372">
        <v>0.96235294117647052</v>
      </c>
      <c r="M10" s="372">
        <v>1.009558823529412</v>
      </c>
      <c r="N10" s="376">
        <v>1.1852941176470588</v>
      </c>
      <c r="O10" s="490">
        <f t="shared" ref="O10:O17" si="0">SUM(C10:N10)/12</f>
        <v>0.94473488562091512</v>
      </c>
      <c r="P10" s="319"/>
      <c r="Q10" s="319"/>
      <c r="R10" s="319"/>
      <c r="S10" s="319"/>
      <c r="U10" s="319"/>
    </row>
    <row r="11" spans="1:26" ht="17.25" customHeight="1">
      <c r="A11" s="369" t="s">
        <v>145</v>
      </c>
      <c r="B11" s="370" t="s">
        <v>101</v>
      </c>
      <c r="C11" s="371">
        <v>0.81499999999999995</v>
      </c>
      <c r="D11" s="372">
        <v>0.82578125000000002</v>
      </c>
      <c r="E11" s="373">
        <v>0.8208333333333333</v>
      </c>
      <c r="F11" s="373">
        <v>0.86599999999999999</v>
      </c>
      <c r="G11" s="373">
        <v>0.86695098039215679</v>
      </c>
      <c r="H11" s="372">
        <v>0.88117647058823523</v>
      </c>
      <c r="I11" s="375">
        <v>0.9</v>
      </c>
      <c r="J11" s="372">
        <v>0.9</v>
      </c>
      <c r="K11" s="372">
        <v>0.90441176470588236</v>
      </c>
      <c r="L11" s="372">
        <v>0.91058823529411759</v>
      </c>
      <c r="M11" s="372">
        <v>0.94191176470588223</v>
      </c>
      <c r="N11" s="376">
        <v>1.0205882352941176</v>
      </c>
      <c r="O11" s="490">
        <f t="shared" si="0"/>
        <v>0.88777016952614363</v>
      </c>
      <c r="P11" s="319"/>
      <c r="Q11" s="319"/>
      <c r="R11" s="319"/>
      <c r="S11" s="319"/>
      <c r="U11" s="319"/>
    </row>
    <row r="12" spans="1:26" ht="17.25" customHeight="1">
      <c r="A12" s="377" t="s">
        <v>146</v>
      </c>
      <c r="B12" s="370" t="s">
        <v>101</v>
      </c>
      <c r="C12" s="371">
        <v>0.75562499999999999</v>
      </c>
      <c r="D12" s="372">
        <v>0.75859374999999996</v>
      </c>
      <c r="E12" s="373">
        <v>0.75312500000000004</v>
      </c>
      <c r="F12" s="373">
        <v>0.78</v>
      </c>
      <c r="G12" s="373">
        <v>0.76460084033613451</v>
      </c>
      <c r="H12" s="372">
        <v>0.78572741596638673</v>
      </c>
      <c r="I12" s="375">
        <v>0.77500000000000013</v>
      </c>
      <c r="J12" s="372">
        <v>0.77500000000000013</v>
      </c>
      <c r="K12" s="372">
        <v>0.78281250000000013</v>
      </c>
      <c r="L12" s="372">
        <v>0.79562500000000014</v>
      </c>
      <c r="M12" s="372">
        <v>0.81875000000000009</v>
      </c>
      <c r="N12" s="376">
        <v>0.8656250000000002</v>
      </c>
      <c r="O12" s="490">
        <f t="shared" si="0"/>
        <v>0.78420704219187698</v>
      </c>
      <c r="P12" s="319"/>
      <c r="Q12" s="319"/>
      <c r="R12" s="319"/>
      <c r="S12" s="319"/>
      <c r="U12" s="319"/>
    </row>
    <row r="13" spans="1:26" ht="17.25" customHeight="1">
      <c r="A13" s="377" t="s">
        <v>232</v>
      </c>
      <c r="B13" s="370" t="s">
        <v>101</v>
      </c>
      <c r="C13" s="371">
        <v>0.76384615384615384</v>
      </c>
      <c r="D13" s="372">
        <v>0.77596153846153848</v>
      </c>
      <c r="E13" s="373">
        <v>0.75595238095238093</v>
      </c>
      <c r="F13" s="373">
        <v>0.76228571428571423</v>
      </c>
      <c r="G13" s="373">
        <v>0.75696078431372549</v>
      </c>
      <c r="H13" s="372">
        <v>0.79296875000000011</v>
      </c>
      <c r="I13" s="375">
        <v>0.78749999999999998</v>
      </c>
      <c r="J13" s="372">
        <v>0.78437500000000004</v>
      </c>
      <c r="K13" s="372">
        <v>0.80078125000000011</v>
      </c>
      <c r="L13" s="372">
        <v>0.80625000000000002</v>
      </c>
      <c r="M13" s="372">
        <v>0.82343750000000016</v>
      </c>
      <c r="N13" s="376">
        <v>0.84375000000000011</v>
      </c>
      <c r="O13" s="490">
        <f t="shared" si="0"/>
        <v>0.78783908932162605</v>
      </c>
      <c r="P13" s="319"/>
      <c r="Q13" s="319"/>
      <c r="R13" s="319"/>
      <c r="S13" s="319"/>
      <c r="U13" s="319"/>
    </row>
    <row r="14" spans="1:26" ht="17.25" customHeight="1">
      <c r="A14" s="377" t="s">
        <v>254</v>
      </c>
      <c r="B14" s="370" t="s">
        <v>101</v>
      </c>
      <c r="C14" s="371">
        <v>0.75</v>
      </c>
      <c r="D14" s="372">
        <v>0.75</v>
      </c>
      <c r="E14" s="373">
        <v>1.1055555555555554</v>
      </c>
      <c r="F14" s="373">
        <v>1.3466666666666669</v>
      </c>
      <c r="G14" s="373">
        <v>1.5</v>
      </c>
      <c r="H14" s="372">
        <v>1.5</v>
      </c>
      <c r="I14" s="375">
        <v>1.5</v>
      </c>
      <c r="J14" s="372">
        <v>1.5</v>
      </c>
      <c r="K14" s="372">
        <v>1.5</v>
      </c>
      <c r="L14" s="372">
        <v>1.44</v>
      </c>
      <c r="M14" s="372">
        <v>1.5125000000000002</v>
      </c>
      <c r="N14" s="376">
        <v>1.44</v>
      </c>
      <c r="O14" s="490">
        <f t="shared" si="0"/>
        <v>1.3203935185185185</v>
      </c>
      <c r="P14" s="319"/>
      <c r="Q14" s="319"/>
      <c r="R14" s="319"/>
      <c r="S14" s="319"/>
      <c r="U14" s="319"/>
    </row>
    <row r="15" spans="1:26" ht="17.25" customHeight="1">
      <c r="A15" s="377" t="s">
        <v>147</v>
      </c>
      <c r="B15" s="370" t="s">
        <v>101</v>
      </c>
      <c r="C15" s="371">
        <v>3</v>
      </c>
      <c r="D15" s="372">
        <v>3.0625</v>
      </c>
      <c r="E15" s="373">
        <v>2.8055555555555554</v>
      </c>
      <c r="F15" s="373">
        <v>2.9540000000000002</v>
      </c>
      <c r="G15" s="373">
        <v>3</v>
      </c>
      <c r="H15" s="372">
        <v>2.94875</v>
      </c>
      <c r="I15" s="375">
        <v>2.9116666666666662</v>
      </c>
      <c r="J15" s="372">
        <v>2.75</v>
      </c>
      <c r="K15" s="372">
        <v>2.5166666666666671</v>
      </c>
      <c r="L15" s="372">
        <v>2.4866666666666668</v>
      </c>
      <c r="M15" s="372">
        <v>2.4708333333333332</v>
      </c>
      <c r="N15" s="376">
        <v>2.4666666666666663</v>
      </c>
      <c r="O15" s="490">
        <f t="shared" si="0"/>
        <v>2.7811087962962961</v>
      </c>
      <c r="P15" s="319"/>
      <c r="Q15" s="319"/>
      <c r="R15" s="319"/>
      <c r="S15" s="319"/>
      <c r="U15" s="319"/>
    </row>
    <row r="16" spans="1:26" ht="17.25" customHeight="1">
      <c r="A16" s="377" t="s">
        <v>233</v>
      </c>
      <c r="B16" s="370" t="s">
        <v>34</v>
      </c>
      <c r="C16" s="371">
        <v>221.98333333333335</v>
      </c>
      <c r="D16" s="385">
        <v>217.85416666666666</v>
      </c>
      <c r="E16" s="386">
        <v>208.08333333333334</v>
      </c>
      <c r="F16" s="386">
        <v>205.34181818181818</v>
      </c>
      <c r="G16" s="386">
        <v>194.14583333333331</v>
      </c>
      <c r="H16" s="385">
        <v>197.53846153846155</v>
      </c>
      <c r="I16" s="387">
        <v>205.95384615384614</v>
      </c>
      <c r="J16" s="385">
        <v>217.19230769230771</v>
      </c>
      <c r="K16" s="385">
        <v>228.09615384615384</v>
      </c>
      <c r="L16" s="385">
        <v>235</v>
      </c>
      <c r="M16" s="385">
        <v>234.30769230769232</v>
      </c>
      <c r="N16" s="376">
        <v>226.92307692307693</v>
      </c>
      <c r="O16" s="490">
        <f t="shared" si="0"/>
        <v>216.03500194250196</v>
      </c>
      <c r="P16" s="388"/>
      <c r="Q16" s="388"/>
      <c r="R16" s="388"/>
      <c r="S16" s="388"/>
      <c r="T16" s="389"/>
      <c r="U16" s="388"/>
      <c r="V16" s="389"/>
      <c r="W16" s="389"/>
      <c r="X16" s="389"/>
      <c r="Y16" s="389"/>
      <c r="Z16" s="389"/>
    </row>
    <row r="17" spans="1:26" ht="17.25" customHeight="1">
      <c r="A17" s="369" t="s">
        <v>152</v>
      </c>
      <c r="B17" s="370" t="s">
        <v>41</v>
      </c>
      <c r="C17" s="371">
        <v>108.33333333333333</v>
      </c>
      <c r="D17" s="385">
        <v>107</v>
      </c>
      <c r="E17" s="386">
        <v>105.53333333333335</v>
      </c>
      <c r="F17" s="386">
        <v>100.76885714285716</v>
      </c>
      <c r="G17" s="386">
        <v>100.89583333333334</v>
      </c>
      <c r="H17" s="385">
        <v>101.11538461538461</v>
      </c>
      <c r="I17" s="387">
        <v>105.76923076923079</v>
      </c>
      <c r="J17" s="385">
        <v>100.96153846153845</v>
      </c>
      <c r="K17" s="385">
        <v>97.313186813186817</v>
      </c>
      <c r="L17" s="385">
        <v>100.71428571428571</v>
      </c>
      <c r="M17" s="385">
        <v>99.160714285714278</v>
      </c>
      <c r="N17" s="376">
        <v>98.428571428571431</v>
      </c>
      <c r="O17" s="490">
        <f t="shared" si="0"/>
        <v>102.16618910256409</v>
      </c>
      <c r="P17" s="388"/>
      <c r="Q17" s="388"/>
      <c r="R17" s="388"/>
      <c r="S17" s="388"/>
      <c r="T17" s="389"/>
      <c r="U17" s="388"/>
      <c r="V17" s="389"/>
      <c r="W17" s="389"/>
      <c r="X17" s="389"/>
      <c r="Y17" s="389"/>
      <c r="Z17" s="389"/>
    </row>
    <row r="18" spans="1:26" ht="17.25" customHeight="1">
      <c r="A18" s="377" t="s">
        <v>154</v>
      </c>
      <c r="B18" s="370" t="s">
        <v>34</v>
      </c>
      <c r="C18" s="371" t="s">
        <v>123</v>
      </c>
      <c r="D18" s="385" t="s">
        <v>123</v>
      </c>
      <c r="E18" s="386" t="s">
        <v>123</v>
      </c>
      <c r="F18" s="386">
        <v>168</v>
      </c>
      <c r="G18" s="386">
        <v>182.82738095238093</v>
      </c>
      <c r="H18" s="385">
        <v>170.02232142857142</v>
      </c>
      <c r="I18" s="390">
        <v>161.54</v>
      </c>
      <c r="J18" s="385">
        <v>155.5</v>
      </c>
      <c r="K18" s="385">
        <v>152.07499999999999</v>
      </c>
      <c r="L18" s="385">
        <v>163.72222222222223</v>
      </c>
      <c r="M18" s="385"/>
      <c r="N18" s="376"/>
      <c r="O18" s="490">
        <f>SUM(C18:N18)/7</f>
        <v>164.81241780045349</v>
      </c>
      <c r="P18" s="391"/>
      <c r="Q18" s="391"/>
      <c r="R18" s="391"/>
      <c r="S18" s="391"/>
      <c r="T18" s="389"/>
      <c r="U18" s="391"/>
      <c r="V18" s="389"/>
      <c r="W18" s="389"/>
      <c r="X18" s="389"/>
      <c r="Y18" s="389"/>
      <c r="Z18" s="389"/>
    </row>
    <row r="19" spans="1:26" ht="17.25" customHeight="1">
      <c r="A19" s="377" t="s">
        <v>157</v>
      </c>
      <c r="B19" s="370" t="s">
        <v>101</v>
      </c>
      <c r="C19" s="371">
        <v>0.6875</v>
      </c>
      <c r="D19" s="372">
        <v>0.6875</v>
      </c>
      <c r="E19" s="373">
        <v>0.67083333333333339</v>
      </c>
      <c r="F19" s="373">
        <v>0.66204166666666664</v>
      </c>
      <c r="G19" s="373">
        <v>0.66304945054945064</v>
      </c>
      <c r="H19" s="372">
        <v>0.66833333333333322</v>
      </c>
      <c r="I19" s="375">
        <v>0.67133333333333323</v>
      </c>
      <c r="J19" s="372">
        <v>0.66941176470588237</v>
      </c>
      <c r="K19" s="372">
        <v>0.68795955882352944</v>
      </c>
      <c r="L19" s="372">
        <v>0.72180147058823541</v>
      </c>
      <c r="M19" s="372">
        <v>0.71691176470588247</v>
      </c>
      <c r="N19" s="376">
        <v>0.70588235294117652</v>
      </c>
      <c r="O19" s="490">
        <f>SUM(C19:N19)/12</f>
        <v>0.68437983574840189</v>
      </c>
      <c r="P19" s="319"/>
      <c r="Q19" s="319"/>
      <c r="R19" s="319"/>
      <c r="S19" s="319"/>
      <c r="U19" s="319"/>
    </row>
    <row r="20" spans="1:26" ht="17.25" customHeight="1">
      <c r="A20" s="377" t="s">
        <v>159</v>
      </c>
      <c r="B20" s="370" t="s">
        <v>34</v>
      </c>
      <c r="C20" s="371" t="s">
        <v>123</v>
      </c>
      <c r="D20" s="372" t="s">
        <v>123</v>
      </c>
      <c r="E20" s="373" t="s">
        <v>123</v>
      </c>
      <c r="F20" s="373">
        <v>29.123333333333335</v>
      </c>
      <c r="G20" s="373">
        <v>24.487373737373737</v>
      </c>
      <c r="H20" s="372">
        <v>24.340909090909093</v>
      </c>
      <c r="I20" s="375">
        <v>24.055944055944053</v>
      </c>
      <c r="J20" s="372">
        <v>25.769230769230766</v>
      </c>
      <c r="K20" s="372">
        <v>26.056318681318682</v>
      </c>
      <c r="L20" s="372">
        <v>26.771428571428572</v>
      </c>
      <c r="M20" s="372"/>
      <c r="N20" s="376"/>
      <c r="O20" s="490">
        <f>SUM(C20:N20)/7</f>
        <v>25.800648319934034</v>
      </c>
      <c r="P20" s="319"/>
      <c r="Q20" s="319"/>
      <c r="R20" s="319"/>
      <c r="S20" s="319"/>
      <c r="U20" s="319"/>
    </row>
    <row r="21" spans="1:26" ht="17.25" customHeight="1">
      <c r="A21" s="377" t="s">
        <v>160</v>
      </c>
      <c r="B21" s="370" t="s">
        <v>34</v>
      </c>
      <c r="C21" s="371">
        <v>39</v>
      </c>
      <c r="D21" s="372">
        <v>39</v>
      </c>
      <c r="E21" s="373">
        <v>43.666666666666664</v>
      </c>
      <c r="F21" s="373">
        <v>46.83</v>
      </c>
      <c r="G21" s="373">
        <v>48.75</v>
      </c>
      <c r="H21" s="372">
        <v>48.25</v>
      </c>
      <c r="I21" s="375">
        <v>60.55</v>
      </c>
      <c r="J21" s="372">
        <v>63.25</v>
      </c>
      <c r="K21" s="372">
        <v>64.75</v>
      </c>
      <c r="L21" s="372">
        <v>74.7</v>
      </c>
      <c r="M21" s="372">
        <v>76.5</v>
      </c>
      <c r="N21" s="376">
        <v>70</v>
      </c>
      <c r="O21" s="490">
        <f t="shared" ref="O21:O46" si="1">SUM(C21:N21)/12</f>
        <v>56.270555555555553</v>
      </c>
      <c r="P21" s="319"/>
      <c r="Q21" s="319"/>
      <c r="R21" s="319"/>
      <c r="S21" s="319"/>
      <c r="U21" s="319"/>
    </row>
    <row r="22" spans="1:26" ht="17.25" customHeight="1">
      <c r="A22" s="377" t="s">
        <v>161</v>
      </c>
      <c r="B22" s="370" t="s">
        <v>47</v>
      </c>
      <c r="C22" s="371">
        <v>588.375</v>
      </c>
      <c r="D22" s="372">
        <v>588.984375</v>
      </c>
      <c r="E22" s="373">
        <v>589.58333333333337</v>
      </c>
      <c r="F22" s="373">
        <v>581.56200000000001</v>
      </c>
      <c r="G22" s="373">
        <v>565.45098039215691</v>
      </c>
      <c r="H22" s="372">
        <v>576.47058823529414</v>
      </c>
      <c r="I22" s="375">
        <v>564.29411764705878</v>
      </c>
      <c r="J22" s="372">
        <v>564.63235294117646</v>
      </c>
      <c r="K22" s="372">
        <v>574.70588235294122</v>
      </c>
      <c r="L22" s="372">
        <v>591.29411764705878</v>
      </c>
      <c r="M22" s="372">
        <v>602.35294117647061</v>
      </c>
      <c r="N22" s="376">
        <v>598.52941176470586</v>
      </c>
      <c r="O22" s="490">
        <f t="shared" si="1"/>
        <v>582.18625837418301</v>
      </c>
      <c r="P22" s="319"/>
      <c r="Q22" s="319"/>
      <c r="R22" s="319"/>
      <c r="S22" s="319"/>
      <c r="U22" s="319"/>
    </row>
    <row r="23" spans="1:26" ht="17.25" customHeight="1">
      <c r="A23" s="377" t="s">
        <v>234</v>
      </c>
      <c r="B23" s="370" t="s">
        <v>47</v>
      </c>
      <c r="C23" s="371">
        <v>467.65416666666658</v>
      </c>
      <c r="D23" s="372">
        <v>461.16666666666669</v>
      </c>
      <c r="E23" s="373">
        <v>475.3125</v>
      </c>
      <c r="F23" s="373">
        <v>471</v>
      </c>
      <c r="G23" s="373">
        <v>455.37289915966386</v>
      </c>
      <c r="H23" s="372">
        <v>463.23529411764707</v>
      </c>
      <c r="I23" s="375">
        <v>455.8235294117647</v>
      </c>
      <c r="J23" s="372">
        <v>460</v>
      </c>
      <c r="K23" s="372">
        <v>467.72058823529409</v>
      </c>
      <c r="L23" s="372">
        <v>482.8235294117647</v>
      </c>
      <c r="M23" s="372">
        <v>492.79411764705884</v>
      </c>
      <c r="N23" s="376">
        <v>490</v>
      </c>
      <c r="O23" s="490">
        <f t="shared" si="1"/>
        <v>470.24194094304386</v>
      </c>
      <c r="P23" s="319"/>
      <c r="Q23" s="319"/>
      <c r="R23" s="319"/>
      <c r="S23" s="319"/>
      <c r="U23" s="319"/>
    </row>
    <row r="24" spans="1:26" ht="17.25" customHeight="1">
      <c r="A24" s="377" t="s">
        <v>163</v>
      </c>
      <c r="B24" s="370" t="s">
        <v>106</v>
      </c>
      <c r="C24" s="371">
        <v>89.2</v>
      </c>
      <c r="D24" s="385">
        <v>88.265625</v>
      </c>
      <c r="E24" s="386">
        <v>87.208333333333329</v>
      </c>
      <c r="F24" s="386">
        <v>85.712666666666678</v>
      </c>
      <c r="G24" s="386">
        <v>82.887605042016801</v>
      </c>
      <c r="H24" s="385">
        <v>86.515625</v>
      </c>
      <c r="I24" s="387">
        <v>84.9375</v>
      </c>
      <c r="J24" s="385">
        <v>83.953125</v>
      </c>
      <c r="K24" s="385">
        <v>85.592830882352942</v>
      </c>
      <c r="L24" s="385">
        <v>88.658823529411762</v>
      </c>
      <c r="M24" s="385">
        <v>89.588235294117638</v>
      </c>
      <c r="N24" s="376">
        <v>88</v>
      </c>
      <c r="O24" s="490">
        <f t="shared" si="1"/>
        <v>86.710030812324931</v>
      </c>
      <c r="P24" s="388"/>
      <c r="Q24" s="388"/>
      <c r="R24" s="388"/>
      <c r="S24" s="388"/>
      <c r="T24" s="389"/>
      <c r="U24" s="388"/>
      <c r="V24" s="389"/>
      <c r="W24" s="389"/>
      <c r="X24" s="389"/>
      <c r="Y24" s="389"/>
      <c r="Z24" s="389"/>
    </row>
    <row r="25" spans="1:26" ht="17.25" customHeight="1">
      <c r="A25" s="369" t="s">
        <v>164</v>
      </c>
      <c r="B25" s="370" t="s">
        <v>106</v>
      </c>
      <c r="C25" s="371">
        <v>92.025000000000006</v>
      </c>
      <c r="D25" s="372">
        <v>91.046875</v>
      </c>
      <c r="E25" s="373">
        <v>90.104166666666671</v>
      </c>
      <c r="F25" s="373">
        <v>88.436666666666667</v>
      </c>
      <c r="G25" s="373">
        <v>85.637605042016801</v>
      </c>
      <c r="H25" s="372">
        <v>89.640625</v>
      </c>
      <c r="I25" s="375">
        <v>88.075000000000003</v>
      </c>
      <c r="J25" s="372">
        <v>87.15625</v>
      </c>
      <c r="K25" s="372">
        <v>88.851102941176464</v>
      </c>
      <c r="L25" s="372">
        <v>91.776470588235298</v>
      </c>
      <c r="M25" s="372">
        <v>92.632352941176464</v>
      </c>
      <c r="N25" s="376">
        <v>91.117647058823536</v>
      </c>
      <c r="O25" s="490">
        <f t="shared" si="1"/>
        <v>89.708313492063482</v>
      </c>
      <c r="P25" s="319"/>
      <c r="Q25" s="319"/>
      <c r="R25" s="319"/>
      <c r="S25" s="319"/>
      <c r="U25" s="319"/>
    </row>
    <row r="26" spans="1:26" ht="17.25" customHeight="1">
      <c r="A26" s="369" t="s">
        <v>166</v>
      </c>
      <c r="B26" s="370" t="s">
        <v>47</v>
      </c>
      <c r="C26" s="371">
        <v>815.86666666666656</v>
      </c>
      <c r="D26" s="372">
        <v>805</v>
      </c>
      <c r="E26" s="373">
        <v>808.75</v>
      </c>
      <c r="F26" s="373">
        <v>785.73400000000004</v>
      </c>
      <c r="G26" s="373">
        <v>771.79901960784309</v>
      </c>
      <c r="H26" s="372">
        <v>796.32352941176464</v>
      </c>
      <c r="I26" s="375">
        <v>799.05882352941182</v>
      </c>
      <c r="J26" s="372">
        <v>811.17647058823525</v>
      </c>
      <c r="K26" s="372">
        <v>816.32352941176464</v>
      </c>
      <c r="L26" s="372">
        <v>824.58823529411768</v>
      </c>
      <c r="M26" s="372">
        <v>833.01470588235293</v>
      </c>
      <c r="N26" s="376">
        <v>833.23529411764707</v>
      </c>
      <c r="O26" s="490">
        <f t="shared" si="1"/>
        <v>808.40585620915033</v>
      </c>
      <c r="P26" s="319"/>
      <c r="Q26" s="319"/>
      <c r="R26" s="319"/>
      <c r="S26" s="319"/>
      <c r="U26" s="319"/>
    </row>
    <row r="27" spans="1:26" ht="17.25" customHeight="1">
      <c r="A27" s="369" t="s">
        <v>235</v>
      </c>
      <c r="B27" s="370" t="s">
        <v>47</v>
      </c>
      <c r="C27" s="371">
        <v>1298.875</v>
      </c>
      <c r="D27" s="372">
        <v>1264.84375</v>
      </c>
      <c r="E27" s="373">
        <v>1253.0208333333333</v>
      </c>
      <c r="F27" s="373">
        <v>1282.1666666666667</v>
      </c>
      <c r="G27" s="373">
        <v>1208.3823529411766</v>
      </c>
      <c r="H27" s="372">
        <v>1332.3529411764705</v>
      </c>
      <c r="I27" s="375">
        <v>1332.9411764705885</v>
      </c>
      <c r="J27" s="372">
        <v>1355.1470588235295</v>
      </c>
      <c r="K27" s="372">
        <v>1386.4705882352941</v>
      </c>
      <c r="L27" s="372">
        <v>1434.2352941176473</v>
      </c>
      <c r="M27" s="372">
        <v>1472.0588235294117</v>
      </c>
      <c r="N27" s="376">
        <v>1478.2352941176471</v>
      </c>
      <c r="O27" s="490">
        <f t="shared" si="1"/>
        <v>1341.5608149509806</v>
      </c>
      <c r="P27" s="319"/>
      <c r="Q27" s="319"/>
      <c r="R27" s="319"/>
      <c r="S27" s="319"/>
      <c r="U27" s="319"/>
    </row>
    <row r="28" spans="1:26" ht="17.25" customHeight="1">
      <c r="A28" s="369" t="s">
        <v>169</v>
      </c>
      <c r="B28" s="370" t="s">
        <v>47</v>
      </c>
      <c r="C28" s="371">
        <v>1947.875</v>
      </c>
      <c r="D28" s="372">
        <v>1901.71875</v>
      </c>
      <c r="E28" s="373">
        <v>1932.0833333333333</v>
      </c>
      <c r="F28" s="373">
        <v>2008.3760000000002</v>
      </c>
      <c r="G28" s="373">
        <v>1869.0196078431372</v>
      </c>
      <c r="H28" s="372">
        <v>2038.2352941176471</v>
      </c>
      <c r="I28" s="375">
        <v>2044.7058823529412</v>
      </c>
      <c r="J28" s="372">
        <v>2044.8529411764705</v>
      </c>
      <c r="K28" s="372">
        <v>2091.9117647058824</v>
      </c>
      <c r="L28" s="372">
        <v>2117.6470588235293</v>
      </c>
      <c r="M28" s="372">
        <v>2139.705882352941</v>
      </c>
      <c r="N28" s="376">
        <v>2147.0588235294117</v>
      </c>
      <c r="O28" s="490">
        <f t="shared" si="1"/>
        <v>2023.5991948529409</v>
      </c>
      <c r="P28" s="319"/>
      <c r="Q28" s="319"/>
      <c r="R28" s="319"/>
      <c r="S28" s="319"/>
      <c r="U28" s="319"/>
    </row>
    <row r="29" spans="1:26" ht="17.25" customHeight="1">
      <c r="A29" s="377" t="s">
        <v>170</v>
      </c>
      <c r="B29" s="370" t="s">
        <v>106</v>
      </c>
      <c r="C29" s="371">
        <v>81.325000000000003</v>
      </c>
      <c r="D29" s="385">
        <v>80.96875</v>
      </c>
      <c r="E29" s="386">
        <v>79.791666666666671</v>
      </c>
      <c r="F29" s="386">
        <v>78.786000000000001</v>
      </c>
      <c r="G29" s="386">
        <v>83.339285714285722</v>
      </c>
      <c r="H29" s="385">
        <v>78.734375</v>
      </c>
      <c r="I29" s="387">
        <v>77.625</v>
      </c>
      <c r="J29" s="385">
        <v>77.015625</v>
      </c>
      <c r="K29" s="385">
        <v>78.10477941176471</v>
      </c>
      <c r="L29" s="385">
        <v>80.211764705882359</v>
      </c>
      <c r="M29" s="385">
        <v>80.955882352941174</v>
      </c>
      <c r="N29" s="376">
        <v>79.588235294117652</v>
      </c>
      <c r="O29" s="490">
        <f t="shared" si="1"/>
        <v>79.703863678804865</v>
      </c>
      <c r="P29" s="388"/>
      <c r="Q29" s="388"/>
      <c r="R29" s="388"/>
      <c r="S29" s="388"/>
      <c r="T29" s="389"/>
      <c r="U29" s="388"/>
      <c r="V29" s="389"/>
      <c r="W29" s="389"/>
      <c r="X29" s="389"/>
      <c r="Y29" s="389"/>
      <c r="Z29" s="389"/>
    </row>
    <row r="30" spans="1:26" ht="17.25" customHeight="1">
      <c r="A30" s="377" t="s">
        <v>236</v>
      </c>
      <c r="B30" s="370" t="s">
        <v>106</v>
      </c>
      <c r="C30" s="371">
        <v>84.0625</v>
      </c>
      <c r="D30" s="372">
        <v>83.734375</v>
      </c>
      <c r="E30" s="373">
        <v>82.5625</v>
      </c>
      <c r="F30" s="373">
        <v>81.634666666666661</v>
      </c>
      <c r="G30" s="373">
        <v>78.462184873949582</v>
      </c>
      <c r="H30" s="372">
        <v>81.484375</v>
      </c>
      <c r="I30" s="375">
        <v>81.025000000000006</v>
      </c>
      <c r="J30" s="372">
        <v>80.03125</v>
      </c>
      <c r="K30" s="372">
        <v>81.215992647058826</v>
      </c>
      <c r="L30" s="372">
        <v>83.070588235294125</v>
      </c>
      <c r="M30" s="372">
        <v>84.088235294117652</v>
      </c>
      <c r="N30" s="376">
        <v>82.470588235294116</v>
      </c>
      <c r="O30" s="490">
        <f t="shared" si="1"/>
        <v>81.98685466269842</v>
      </c>
      <c r="P30" s="319"/>
      <c r="Q30" s="319"/>
      <c r="R30" s="319"/>
      <c r="S30" s="319"/>
      <c r="U30" s="319"/>
    </row>
    <row r="31" spans="1:26" ht="17.25" customHeight="1">
      <c r="A31" s="377" t="s">
        <v>237</v>
      </c>
      <c r="B31" s="370" t="s">
        <v>70</v>
      </c>
      <c r="C31" s="371">
        <v>0.61349999999999993</v>
      </c>
      <c r="D31" s="385">
        <v>0.58921875000000001</v>
      </c>
      <c r="E31" s="386">
        <v>0.59062499999999996</v>
      </c>
      <c r="F31" s="386">
        <v>0.60146666666666659</v>
      </c>
      <c r="G31" s="386">
        <v>0.58919607843137245</v>
      </c>
      <c r="H31" s="385">
        <v>0.63572610294117637</v>
      </c>
      <c r="I31" s="387">
        <v>0.6639705882352942</v>
      </c>
      <c r="J31" s="385">
        <v>0.62808823529411772</v>
      </c>
      <c r="K31" s="385">
        <v>0.60955882352941171</v>
      </c>
      <c r="L31" s="385">
        <v>0.5984705882352942</v>
      </c>
      <c r="M31" s="385">
        <v>0.61191176470588227</v>
      </c>
      <c r="N31" s="376">
        <v>0.61764705882352944</v>
      </c>
      <c r="O31" s="490">
        <f t="shared" si="1"/>
        <v>0.61244830473856204</v>
      </c>
      <c r="P31" s="319"/>
      <c r="Q31" s="319"/>
      <c r="R31" s="319"/>
      <c r="S31" s="319"/>
      <c r="U31" s="319"/>
    </row>
    <row r="32" spans="1:26" ht="17.25" customHeight="1">
      <c r="A32" s="377" t="s">
        <v>259</v>
      </c>
      <c r="B32" s="370" t="s">
        <v>70</v>
      </c>
      <c r="C32" s="371">
        <v>13.28974358974359</v>
      </c>
      <c r="D32" s="372">
        <v>13.134615384615383</v>
      </c>
      <c r="E32" s="373">
        <v>13.12820512820513</v>
      </c>
      <c r="F32" s="373">
        <v>12.870000000000001</v>
      </c>
      <c r="G32" s="373">
        <v>14.990384615384617</v>
      </c>
      <c r="H32" s="372">
        <v>12.910079656862745</v>
      </c>
      <c r="I32" s="375">
        <v>12.52941176470588</v>
      </c>
      <c r="J32" s="372">
        <v>12.441176470588236</v>
      </c>
      <c r="K32" s="372">
        <v>12.411764705882353</v>
      </c>
      <c r="L32" s="372">
        <v>12.517647058823531</v>
      </c>
      <c r="M32" s="372">
        <v>12.794117647058824</v>
      </c>
      <c r="N32" s="376">
        <v>13.411764705882353</v>
      </c>
      <c r="O32" s="490">
        <f t="shared" si="1"/>
        <v>13.035742560646051</v>
      </c>
      <c r="P32" s="319"/>
      <c r="Q32" s="319"/>
      <c r="R32" s="319"/>
      <c r="S32" s="319"/>
      <c r="U32" s="319"/>
    </row>
    <row r="33" spans="1:21" ht="17.25" customHeight="1">
      <c r="A33" s="377" t="s">
        <v>176</v>
      </c>
      <c r="B33" s="370" t="s">
        <v>47</v>
      </c>
      <c r="C33" s="371">
        <v>14.2875</v>
      </c>
      <c r="D33" s="372">
        <v>14.453125</v>
      </c>
      <c r="E33" s="373">
        <v>14.25</v>
      </c>
      <c r="F33" s="373">
        <v>14.018000000000001</v>
      </c>
      <c r="G33" s="373">
        <v>12.686764705882354</v>
      </c>
      <c r="H33" s="372">
        <v>14.207843137254901</v>
      </c>
      <c r="I33" s="375">
        <v>13.735294117647058</v>
      </c>
      <c r="J33" s="372">
        <v>13.735294117647058</v>
      </c>
      <c r="K33" s="372">
        <v>13.735294117647058</v>
      </c>
      <c r="L33" s="372">
        <v>13.623529411764704</v>
      </c>
      <c r="M33" s="372">
        <v>14.323529411764707</v>
      </c>
      <c r="N33" s="376">
        <v>15.235294117647058</v>
      </c>
      <c r="O33" s="490">
        <f t="shared" si="1"/>
        <v>14.024289011437906</v>
      </c>
      <c r="P33" s="319"/>
      <c r="Q33" s="319"/>
      <c r="R33" s="319"/>
      <c r="S33" s="319"/>
      <c r="U33" s="319"/>
    </row>
    <row r="34" spans="1:21" ht="17.25" customHeight="1">
      <c r="A34" s="377" t="s">
        <v>178</v>
      </c>
      <c r="B34" s="370" t="s">
        <v>179</v>
      </c>
      <c r="C34" s="371">
        <v>3.2225000000000001</v>
      </c>
      <c r="D34" s="372">
        <v>3.234375</v>
      </c>
      <c r="E34" s="373">
        <v>3.2749999999999999</v>
      </c>
      <c r="F34" s="373">
        <v>3.2646666666666668</v>
      </c>
      <c r="G34" s="373">
        <v>2.9877100840336137</v>
      </c>
      <c r="H34" s="372">
        <v>3.1471507352941179</v>
      </c>
      <c r="I34" s="375">
        <v>3.1364705882352935</v>
      </c>
      <c r="J34" s="372">
        <v>3.1279411764705878</v>
      </c>
      <c r="K34" s="372">
        <v>3.1352941176470588</v>
      </c>
      <c r="L34" s="372">
        <v>3.2176470588235291</v>
      </c>
      <c r="M34" s="372">
        <v>3.2602941176470583</v>
      </c>
      <c r="N34" s="376">
        <v>3.2823529411764705</v>
      </c>
      <c r="O34" s="490">
        <f t="shared" si="1"/>
        <v>3.1909502071662001</v>
      </c>
      <c r="P34" s="319"/>
      <c r="Q34" s="319"/>
      <c r="R34" s="319"/>
      <c r="S34" s="319"/>
      <c r="U34" s="319"/>
    </row>
    <row r="35" spans="1:21" ht="17.25" customHeight="1">
      <c r="A35" s="377" t="s">
        <v>181</v>
      </c>
      <c r="B35" s="370" t="s">
        <v>49</v>
      </c>
      <c r="C35" s="371">
        <v>4.4824999999999999</v>
      </c>
      <c r="D35" s="372">
        <v>4.5281250000000002</v>
      </c>
      <c r="E35" s="373">
        <v>4.4937500000000004</v>
      </c>
      <c r="F35" s="373">
        <v>4.4706666666666672</v>
      </c>
      <c r="G35" s="373">
        <v>4.0472058823529409</v>
      </c>
      <c r="H35" s="372">
        <v>4.5441176470588234</v>
      </c>
      <c r="I35" s="375">
        <v>4.3211764705882354</v>
      </c>
      <c r="J35" s="372">
        <v>4.3323529411764712</v>
      </c>
      <c r="K35" s="372">
        <v>4.3250000000000011</v>
      </c>
      <c r="L35" s="372">
        <v>4.3176470588235301</v>
      </c>
      <c r="M35" s="372">
        <v>4.3397058823529413</v>
      </c>
      <c r="N35" s="376">
        <v>4.3764705882352946</v>
      </c>
      <c r="O35" s="490">
        <f t="shared" si="1"/>
        <v>4.3815598447712425</v>
      </c>
      <c r="P35" s="319"/>
      <c r="Q35" s="319"/>
      <c r="R35" s="319"/>
      <c r="S35" s="319"/>
      <c r="U35" s="319"/>
    </row>
    <row r="36" spans="1:21" ht="17.25" customHeight="1">
      <c r="A36" s="377" t="s">
        <v>239</v>
      </c>
      <c r="B36" s="370" t="s">
        <v>106</v>
      </c>
      <c r="C36" s="371">
        <v>62.506666666666661</v>
      </c>
      <c r="D36" s="372">
        <v>62.3</v>
      </c>
      <c r="E36" s="373">
        <v>62.266666666666673</v>
      </c>
      <c r="F36" s="373">
        <v>61.650476190476184</v>
      </c>
      <c r="G36" s="373">
        <v>58.121848739495803</v>
      </c>
      <c r="H36" s="372">
        <v>61.650000000000006</v>
      </c>
      <c r="I36" s="375">
        <v>63.44583333333334</v>
      </c>
      <c r="J36" s="372">
        <v>64.078125</v>
      </c>
      <c r="K36" s="372">
        <v>63.0625</v>
      </c>
      <c r="L36" s="372">
        <v>63.412500000000001</v>
      </c>
      <c r="M36" s="372">
        <v>63.515625</v>
      </c>
      <c r="N36" s="376">
        <v>64.25</v>
      </c>
      <c r="O36" s="490">
        <f t="shared" si="1"/>
        <v>62.521686799719895</v>
      </c>
      <c r="P36" s="319"/>
      <c r="Q36" s="319"/>
      <c r="R36" s="319"/>
      <c r="S36" s="319"/>
      <c r="U36" s="319"/>
    </row>
    <row r="37" spans="1:21" ht="17.25" customHeight="1">
      <c r="A37" s="377" t="s">
        <v>240</v>
      </c>
      <c r="B37" s="370" t="s">
        <v>49</v>
      </c>
      <c r="C37" s="371">
        <v>4.8866666666666667</v>
      </c>
      <c r="D37" s="372">
        <v>4.7266666666666675</v>
      </c>
      <c r="E37" s="373">
        <v>5.0933333333333337</v>
      </c>
      <c r="F37" s="373">
        <v>4.9232380952380952</v>
      </c>
      <c r="G37" s="373">
        <v>4.5345779220779221</v>
      </c>
      <c r="H37" s="372">
        <v>4.5464285714285717</v>
      </c>
      <c r="I37" s="375">
        <v>4.55</v>
      </c>
      <c r="J37" s="372">
        <v>4.8033333333333328</v>
      </c>
      <c r="K37" s="372">
        <v>5.7616666666666667</v>
      </c>
      <c r="L37" s="372">
        <v>4.9453333333333331</v>
      </c>
      <c r="M37" s="372">
        <v>4.9466666666666672</v>
      </c>
      <c r="N37" s="376">
        <v>4.88</v>
      </c>
      <c r="O37" s="490">
        <f t="shared" si="1"/>
        <v>4.8831592712842715</v>
      </c>
      <c r="P37" s="319"/>
      <c r="Q37" s="319"/>
      <c r="R37" s="319"/>
      <c r="S37" s="319"/>
      <c r="U37" s="319"/>
    </row>
    <row r="38" spans="1:21" ht="17.25" customHeight="1">
      <c r="A38" s="377" t="s">
        <v>260</v>
      </c>
      <c r="B38" s="370" t="s">
        <v>101</v>
      </c>
      <c r="C38" s="371">
        <v>1.4866666666666668</v>
      </c>
      <c r="D38" s="372">
        <v>1.7291666666666667</v>
      </c>
      <c r="E38" s="373">
        <v>1.8</v>
      </c>
      <c r="F38" s="373">
        <v>1.6826666666666668</v>
      </c>
      <c r="G38" s="373">
        <v>2.2774999999999999</v>
      </c>
      <c r="H38" s="372">
        <v>1.875</v>
      </c>
      <c r="I38" s="375">
        <v>1.8876190476190478</v>
      </c>
      <c r="J38" s="372">
        <v>1.907142857142857</v>
      </c>
      <c r="K38" s="372">
        <v>1.8142857142857141</v>
      </c>
      <c r="L38" s="372">
        <v>1.7528571428571429</v>
      </c>
      <c r="M38" s="372">
        <v>1.7142857142857144</v>
      </c>
      <c r="N38" s="376">
        <v>1.6071428571428572</v>
      </c>
      <c r="O38" s="490">
        <f t="shared" si="1"/>
        <v>1.7945277777777777</v>
      </c>
      <c r="P38" s="319"/>
      <c r="Q38" s="319"/>
      <c r="R38" s="319"/>
      <c r="S38" s="319"/>
      <c r="U38" s="319"/>
    </row>
    <row r="39" spans="1:21" ht="17.25" customHeight="1">
      <c r="A39" s="377" t="s">
        <v>184</v>
      </c>
      <c r="B39" s="370" t="s">
        <v>59</v>
      </c>
      <c r="C39" s="371">
        <v>15.297777777777778</v>
      </c>
      <c r="D39" s="372">
        <v>15.166666666666666</v>
      </c>
      <c r="E39" s="373">
        <v>15.8</v>
      </c>
      <c r="F39" s="373">
        <v>15.9</v>
      </c>
      <c r="G39" s="373">
        <v>15.369444444444445</v>
      </c>
      <c r="H39" s="372">
        <v>16.333333333333332</v>
      </c>
      <c r="I39" s="375">
        <v>15.666666666666666</v>
      </c>
      <c r="J39" s="372">
        <v>15.5</v>
      </c>
      <c r="K39" s="372">
        <v>15.583333333333332</v>
      </c>
      <c r="L39" s="372">
        <v>15.666666666666666</v>
      </c>
      <c r="M39" s="372">
        <v>16.0625</v>
      </c>
      <c r="N39" s="376">
        <v>16.333333333333332</v>
      </c>
      <c r="O39" s="490">
        <f t="shared" si="1"/>
        <v>15.723310185185186</v>
      </c>
      <c r="P39" s="319"/>
      <c r="Q39" s="319"/>
      <c r="R39" s="319"/>
      <c r="S39" s="319"/>
      <c r="U39" s="319"/>
    </row>
    <row r="40" spans="1:21" ht="17.25" customHeight="1">
      <c r="A40" s="377" t="s">
        <v>243</v>
      </c>
      <c r="B40" s="370" t="s">
        <v>59</v>
      </c>
      <c r="C40" s="371">
        <v>18.12</v>
      </c>
      <c r="D40" s="372">
        <v>18.295454545454547</v>
      </c>
      <c r="E40" s="373">
        <v>18.333333333333332</v>
      </c>
      <c r="F40" s="373">
        <v>16.927272727272726</v>
      </c>
      <c r="G40" s="373">
        <v>18.972727272727273</v>
      </c>
      <c r="H40" s="372">
        <v>18.05769230769231</v>
      </c>
      <c r="I40" s="375">
        <v>18.764835164835166</v>
      </c>
      <c r="J40" s="372">
        <v>19.071428571428569</v>
      </c>
      <c r="K40" s="372">
        <v>18.857142857142854</v>
      </c>
      <c r="L40" s="372">
        <v>19.442857142857143</v>
      </c>
      <c r="M40" s="372">
        <v>19.428571428571431</v>
      </c>
      <c r="N40" s="376">
        <v>18.866666666666667</v>
      </c>
      <c r="O40" s="490">
        <f t="shared" si="1"/>
        <v>18.594831834831837</v>
      </c>
      <c r="P40" s="319"/>
      <c r="Q40" s="319"/>
      <c r="R40" s="319"/>
      <c r="S40" s="319"/>
      <c r="U40" s="319"/>
    </row>
    <row r="41" spans="1:21" ht="17.25" customHeight="1">
      <c r="A41" s="377" t="s">
        <v>244</v>
      </c>
      <c r="B41" s="370" t="s">
        <v>59</v>
      </c>
      <c r="C41" s="371">
        <v>21.55</v>
      </c>
      <c r="D41" s="385">
        <v>21.5</v>
      </c>
      <c r="E41" s="386">
        <v>21.666666666666668</v>
      </c>
      <c r="F41" s="386">
        <v>20.994</v>
      </c>
      <c r="G41" s="386">
        <v>20.876602564102566</v>
      </c>
      <c r="H41" s="385">
        <v>21.75</v>
      </c>
      <c r="I41" s="387">
        <v>22.125714285714285</v>
      </c>
      <c r="J41" s="385">
        <v>22.616666666666667</v>
      </c>
      <c r="K41" s="385">
        <v>23.35</v>
      </c>
      <c r="L41" s="385">
        <v>23.893333333333334</v>
      </c>
      <c r="M41" s="385">
        <v>23.883333333333333</v>
      </c>
      <c r="N41" s="376">
        <v>23.8</v>
      </c>
      <c r="O41" s="490">
        <f t="shared" si="1"/>
        <v>22.33385973748474</v>
      </c>
      <c r="P41" s="319"/>
      <c r="Q41" s="319"/>
      <c r="R41" s="319"/>
      <c r="S41" s="319"/>
      <c r="U41" s="319"/>
    </row>
    <row r="42" spans="1:21" ht="17.25" customHeight="1">
      <c r="A42" s="377" t="s">
        <v>245</v>
      </c>
      <c r="B42" s="370" t="s">
        <v>151</v>
      </c>
      <c r="C42" s="371">
        <v>50.1</v>
      </c>
      <c r="D42" s="372">
        <v>49.625</v>
      </c>
      <c r="E42" s="373">
        <v>50</v>
      </c>
      <c r="F42" s="373">
        <v>44.75</v>
      </c>
      <c r="G42" s="373">
        <v>35.9375</v>
      </c>
      <c r="H42" s="372">
        <v>39.875</v>
      </c>
      <c r="I42" s="375">
        <v>39</v>
      </c>
      <c r="J42" s="372">
        <v>39</v>
      </c>
      <c r="K42" s="372">
        <v>42.875</v>
      </c>
      <c r="L42" s="372">
        <v>39.791666666666671</v>
      </c>
      <c r="M42" s="372">
        <v>39.46875</v>
      </c>
      <c r="N42" s="376">
        <v>40.125</v>
      </c>
      <c r="O42" s="490">
        <f t="shared" si="1"/>
        <v>42.545659722222226</v>
      </c>
      <c r="P42" s="319"/>
      <c r="Q42" s="319"/>
      <c r="R42" s="319"/>
      <c r="S42" s="319"/>
      <c r="U42" s="319"/>
    </row>
    <row r="43" spans="1:21" ht="17.25" customHeight="1">
      <c r="A43" s="377" t="s">
        <v>246</v>
      </c>
      <c r="B43" s="370" t="s">
        <v>12</v>
      </c>
      <c r="C43" s="371">
        <v>0.46</v>
      </c>
      <c r="D43" s="372">
        <v>0.45803571428571421</v>
      </c>
      <c r="E43" s="373">
        <v>0.46428571428571425</v>
      </c>
      <c r="F43" s="373">
        <v>0.46528205128205125</v>
      </c>
      <c r="G43" s="373">
        <v>0.54903846153846159</v>
      </c>
      <c r="H43" s="372">
        <v>0.55839285714285714</v>
      </c>
      <c r="I43" s="375">
        <v>0.55748076923076917</v>
      </c>
      <c r="J43" s="372">
        <v>0.54249999999999998</v>
      </c>
      <c r="K43" s="372">
        <v>0.53</v>
      </c>
      <c r="L43" s="372">
        <v>0.5033333333333333</v>
      </c>
      <c r="M43" s="372">
        <v>0.49666666666666653</v>
      </c>
      <c r="N43" s="376">
        <v>0.49666666666666653</v>
      </c>
      <c r="O43" s="490">
        <f t="shared" si="1"/>
        <v>0.50680685286935268</v>
      </c>
      <c r="P43" s="319"/>
      <c r="Q43" s="319"/>
      <c r="R43" s="319"/>
      <c r="S43" s="319"/>
      <c r="U43" s="319"/>
    </row>
    <row r="44" spans="1:21" ht="17.25" customHeight="1">
      <c r="A44" s="377" t="s">
        <v>256</v>
      </c>
      <c r="B44" s="370" t="s">
        <v>49</v>
      </c>
      <c r="C44" s="371">
        <v>2.4049999999999998</v>
      </c>
      <c r="D44" s="372">
        <v>2.6025</v>
      </c>
      <c r="E44" s="373">
        <v>2.4523809523809521</v>
      </c>
      <c r="F44" s="373">
        <v>2.4678095238095237</v>
      </c>
      <c r="G44" s="373">
        <v>2.6013888888888888</v>
      </c>
      <c r="H44" s="372">
        <v>2.7291666666666665</v>
      </c>
      <c r="I44" s="375">
        <v>2.5447619047619048</v>
      </c>
      <c r="J44" s="372">
        <v>2.5458333333333334</v>
      </c>
      <c r="K44" s="372">
        <v>2.125</v>
      </c>
      <c r="L44" s="372">
        <v>1.7019047619047618</v>
      </c>
      <c r="M44" s="372">
        <v>1.5465277777777779</v>
      </c>
      <c r="N44" s="376">
        <v>1.2277777777777776</v>
      </c>
      <c r="O44" s="490">
        <f t="shared" si="1"/>
        <v>2.2458376322751321</v>
      </c>
      <c r="P44" s="319"/>
      <c r="Q44" s="319"/>
      <c r="R44" s="319"/>
      <c r="S44" s="319"/>
      <c r="U44" s="319"/>
    </row>
    <row r="45" spans="1:21" ht="17.25" customHeight="1">
      <c r="A45" s="377" t="s">
        <v>185</v>
      </c>
      <c r="B45" s="370" t="s">
        <v>101</v>
      </c>
      <c r="C45" s="371">
        <v>3.895804195804196</v>
      </c>
      <c r="D45" s="372">
        <v>3.9384615384615387</v>
      </c>
      <c r="E45" s="373">
        <v>3.9076923076923076</v>
      </c>
      <c r="F45" s="373">
        <v>3.7286666666666664</v>
      </c>
      <c r="G45" s="373">
        <v>3.7831730769230774</v>
      </c>
      <c r="H45" s="372">
        <v>3.723214285714286</v>
      </c>
      <c r="I45" s="375">
        <v>3.4929523809523806</v>
      </c>
      <c r="J45" s="372">
        <v>3.5933333333333333</v>
      </c>
      <c r="K45" s="372">
        <v>3.6999999999999997</v>
      </c>
      <c r="L45" s="372">
        <v>3.793333333333333</v>
      </c>
      <c r="M45" s="372">
        <v>3.8250000000000002</v>
      </c>
      <c r="N45" s="376">
        <v>3.8333333333333335</v>
      </c>
      <c r="O45" s="490">
        <f t="shared" si="1"/>
        <v>3.7679137043512045</v>
      </c>
      <c r="P45" s="319"/>
      <c r="Q45" s="319"/>
      <c r="R45" s="319"/>
      <c r="S45" s="319"/>
      <c r="U45" s="319"/>
    </row>
    <row r="46" spans="1:21" ht="17.25" customHeight="1">
      <c r="A46" s="377" t="s">
        <v>261</v>
      </c>
      <c r="B46" s="370" t="s">
        <v>101</v>
      </c>
      <c r="C46" s="371">
        <v>1.7926785714285713</v>
      </c>
      <c r="D46" s="372">
        <v>2.227777777777777</v>
      </c>
      <c r="E46" s="373">
        <v>2.2133333333333334</v>
      </c>
      <c r="F46" s="373">
        <v>2.117</v>
      </c>
      <c r="G46" s="373">
        <v>2.0128787878787877</v>
      </c>
      <c r="H46" s="372">
        <v>1.7979166666666668</v>
      </c>
      <c r="I46" s="375">
        <v>1.8566666666666667</v>
      </c>
      <c r="J46" s="372">
        <v>1.9833333333333334</v>
      </c>
      <c r="K46" s="372">
        <v>1.9291666666666667</v>
      </c>
      <c r="L46" s="372">
        <v>1.9307692307692306</v>
      </c>
      <c r="M46" s="372">
        <v>1.8769230769230769</v>
      </c>
      <c r="N46" s="376">
        <v>1.8461538461538463</v>
      </c>
      <c r="O46" s="490">
        <f t="shared" si="1"/>
        <v>1.9653831631331631</v>
      </c>
      <c r="P46" s="319"/>
      <c r="Q46" s="319"/>
      <c r="R46" s="319"/>
      <c r="S46" s="319"/>
      <c r="U46" s="319"/>
    </row>
    <row r="47" spans="1:21" ht="17.25" customHeight="1">
      <c r="A47" s="377" t="s">
        <v>187</v>
      </c>
      <c r="B47" s="370" t="s">
        <v>49</v>
      </c>
      <c r="C47" s="371" t="s">
        <v>123</v>
      </c>
      <c r="D47" s="372" t="s">
        <v>123</v>
      </c>
      <c r="E47" s="373" t="s">
        <v>123</v>
      </c>
      <c r="F47" s="373">
        <v>13</v>
      </c>
      <c r="G47" s="373">
        <v>4.5</v>
      </c>
      <c r="H47" s="372">
        <v>0</v>
      </c>
      <c r="I47" s="375">
        <v>12</v>
      </c>
      <c r="J47" s="372">
        <v>12.5</v>
      </c>
      <c r="K47" s="372">
        <v>10.8</v>
      </c>
      <c r="L47" s="372">
        <v>5.7200000000000006</v>
      </c>
      <c r="M47" s="372">
        <v>3.8</v>
      </c>
      <c r="N47" s="376">
        <v>3.8</v>
      </c>
      <c r="O47" s="490">
        <f>SUM(C47:N47)/8</f>
        <v>8.2649999999999988</v>
      </c>
      <c r="P47" s="319"/>
      <c r="Q47" s="319"/>
      <c r="R47" s="319"/>
      <c r="S47" s="319"/>
      <c r="U47" s="319"/>
    </row>
    <row r="48" spans="1:21" ht="17.25" customHeight="1">
      <c r="A48" s="377" t="s">
        <v>247</v>
      </c>
      <c r="B48" s="370" t="s">
        <v>101</v>
      </c>
      <c r="C48" s="371">
        <v>0.60014285714285709</v>
      </c>
      <c r="D48" s="372">
        <v>0.59642857142857142</v>
      </c>
      <c r="E48" s="373">
        <v>0.62857142857142856</v>
      </c>
      <c r="F48" s="373">
        <v>0.61153846153846148</v>
      </c>
      <c r="G48" s="373">
        <v>0.58299999999999996</v>
      </c>
      <c r="H48" s="372">
        <v>0.58640109890109882</v>
      </c>
      <c r="I48" s="375">
        <v>0.59142857142857141</v>
      </c>
      <c r="J48" s="372">
        <v>0.59107142857142858</v>
      </c>
      <c r="K48" s="372">
        <v>0.6416666666666665</v>
      </c>
      <c r="L48" s="372">
        <v>0.65866666666666662</v>
      </c>
      <c r="M48" s="372">
        <v>0.68989583333333337</v>
      </c>
      <c r="N48" s="376">
        <v>0.70624999999999993</v>
      </c>
      <c r="O48" s="490">
        <f t="shared" ref="O48:O54" si="2">SUM(C48:N48)/12</f>
        <v>0.62375513202075694</v>
      </c>
      <c r="P48" s="319"/>
      <c r="Q48" s="319"/>
      <c r="R48" s="319"/>
      <c r="S48" s="319"/>
      <c r="U48" s="319"/>
    </row>
    <row r="49" spans="1:21" ht="17.25" customHeight="1">
      <c r="A49" s="377" t="s">
        <v>188</v>
      </c>
      <c r="B49" s="370" t="s">
        <v>106</v>
      </c>
      <c r="C49" s="371">
        <v>62.942857142857143</v>
      </c>
      <c r="D49" s="372">
        <v>60.510416666666664</v>
      </c>
      <c r="E49" s="373">
        <v>58</v>
      </c>
      <c r="F49" s="373">
        <v>56.436</v>
      </c>
      <c r="G49" s="373">
        <v>58.236111111111107</v>
      </c>
      <c r="H49" s="372">
        <v>60.461805555555557</v>
      </c>
      <c r="I49" s="375">
        <v>60.422222222222231</v>
      </c>
      <c r="J49" s="372">
        <v>60.444444444444443</v>
      </c>
      <c r="K49" s="372">
        <v>61.277777777777779</v>
      </c>
      <c r="L49" s="372">
        <v>59.155555555555551</v>
      </c>
      <c r="M49" s="372">
        <v>58.472222222222214</v>
      </c>
      <c r="N49" s="376">
        <v>58.222222222222221</v>
      </c>
      <c r="O49" s="490">
        <f t="shared" si="2"/>
        <v>59.548469576719576</v>
      </c>
      <c r="P49" s="319"/>
      <c r="Q49" s="319"/>
      <c r="R49" s="319"/>
      <c r="S49" s="319"/>
      <c r="U49" s="319"/>
    </row>
    <row r="50" spans="1:21" ht="17.25" customHeight="1">
      <c r="A50" s="377" t="s">
        <v>248</v>
      </c>
      <c r="B50" s="370" t="s">
        <v>12</v>
      </c>
      <c r="C50" s="371">
        <v>1.0583333333333331</v>
      </c>
      <c r="D50" s="385">
        <v>1.1666666666666667</v>
      </c>
      <c r="E50" s="386">
        <v>1.175</v>
      </c>
      <c r="F50" s="386">
        <v>1.1926666666666665</v>
      </c>
      <c r="G50" s="386">
        <v>1.5895833333333336</v>
      </c>
      <c r="H50" s="385">
        <v>1.3416666666666668</v>
      </c>
      <c r="I50" s="387">
        <v>1.2317307692307691</v>
      </c>
      <c r="J50" s="385">
        <v>1.2620192307692308</v>
      </c>
      <c r="K50" s="385">
        <v>1.3833333333333333</v>
      </c>
      <c r="L50" s="385">
        <v>1.4141666666666666</v>
      </c>
      <c r="M50" s="385">
        <v>1.4229166666666664</v>
      </c>
      <c r="N50" s="376">
        <v>1.4208333333333332</v>
      </c>
      <c r="O50" s="490">
        <f t="shared" si="2"/>
        <v>1.3049097222222221</v>
      </c>
      <c r="P50" s="319"/>
      <c r="Q50" s="319"/>
      <c r="R50" s="319"/>
      <c r="S50" s="319"/>
      <c r="U50" s="319"/>
    </row>
    <row r="51" spans="1:21" ht="17.25" customHeight="1">
      <c r="A51" s="377" t="s">
        <v>189</v>
      </c>
      <c r="B51" s="370" t="s">
        <v>49</v>
      </c>
      <c r="C51" s="371">
        <v>2.4300000000000002</v>
      </c>
      <c r="D51" s="372">
        <v>2.484375</v>
      </c>
      <c r="E51" s="373">
        <v>2.4291666666666667</v>
      </c>
      <c r="F51" s="373">
        <v>2.4350000000000001</v>
      </c>
      <c r="G51" s="373">
        <v>2.4849999999999999</v>
      </c>
      <c r="H51" s="372">
        <v>2.2916666666666665</v>
      </c>
      <c r="I51" s="375">
        <v>2.3916666666666666</v>
      </c>
      <c r="J51" s="372">
        <v>2.4863095238095241</v>
      </c>
      <c r="K51" s="372">
        <v>2.5178571428571432</v>
      </c>
      <c r="L51" s="372">
        <v>2.4857142857142862</v>
      </c>
      <c r="M51" s="372">
        <v>2.4857142857142862</v>
      </c>
      <c r="N51" s="376">
        <v>2.4857142857142862</v>
      </c>
      <c r="O51" s="490">
        <f t="shared" si="2"/>
        <v>2.4506820436507941</v>
      </c>
      <c r="P51" s="319"/>
      <c r="Q51" s="319"/>
      <c r="R51" s="319"/>
      <c r="S51" s="319"/>
      <c r="U51" s="319"/>
    </row>
    <row r="52" spans="1:21" ht="17.25" customHeight="1">
      <c r="A52" s="377" t="s">
        <v>262</v>
      </c>
      <c r="B52" s="370" t="s">
        <v>59</v>
      </c>
      <c r="C52" s="371">
        <v>18.058095238095241</v>
      </c>
      <c r="D52" s="372">
        <v>18.5</v>
      </c>
      <c r="E52" s="373">
        <v>18.80952380952381</v>
      </c>
      <c r="F52" s="373">
        <v>19.32</v>
      </c>
      <c r="G52" s="373">
        <v>19.133333333333333</v>
      </c>
      <c r="H52" s="372">
        <v>19.333333333333332</v>
      </c>
      <c r="I52" s="375">
        <v>18.990476190476194</v>
      </c>
      <c r="J52" s="372">
        <v>19.142857142857142</v>
      </c>
      <c r="K52" s="372">
        <v>18.785714285714285</v>
      </c>
      <c r="L52" s="372">
        <v>18.621428571428574</v>
      </c>
      <c r="M52" s="372">
        <v>19</v>
      </c>
      <c r="N52" s="376">
        <v>19.75</v>
      </c>
      <c r="O52" s="490">
        <f t="shared" si="2"/>
        <v>18.953730158730156</v>
      </c>
      <c r="P52" s="319"/>
      <c r="Q52" s="319"/>
      <c r="R52" s="319"/>
      <c r="S52" s="319"/>
      <c r="U52" s="319"/>
    </row>
    <row r="53" spans="1:21" ht="17.25" customHeight="1">
      <c r="A53" s="377" t="s">
        <v>190</v>
      </c>
      <c r="B53" s="370" t="s">
        <v>101</v>
      </c>
      <c r="C53" s="371">
        <v>3.6666666666666665</v>
      </c>
      <c r="D53" s="372">
        <v>3.6666666666666665</v>
      </c>
      <c r="E53" s="373">
        <v>3.6666666666666665</v>
      </c>
      <c r="F53" s="373">
        <v>4.3926666666666669</v>
      </c>
      <c r="G53" s="373">
        <v>3.46875</v>
      </c>
      <c r="H53" s="372">
        <v>4.1437499999999998</v>
      </c>
      <c r="I53" s="375">
        <v>4.246666666666667</v>
      </c>
      <c r="J53" s="372">
        <v>3.895833333333333</v>
      </c>
      <c r="K53" s="372">
        <v>4</v>
      </c>
      <c r="L53" s="372">
        <v>3.6799999999999997</v>
      </c>
      <c r="M53" s="372">
        <v>3.6</v>
      </c>
      <c r="N53" s="376">
        <v>3.6</v>
      </c>
      <c r="O53" s="490">
        <f t="shared" si="2"/>
        <v>3.835638888888889</v>
      </c>
      <c r="P53" s="319"/>
      <c r="Q53" s="319"/>
      <c r="R53" s="319"/>
      <c r="S53" s="319"/>
      <c r="U53" s="319"/>
    </row>
    <row r="54" spans="1:21" ht="17.25" customHeight="1">
      <c r="A54" s="392" t="s">
        <v>191</v>
      </c>
      <c r="B54" s="393" t="s">
        <v>47</v>
      </c>
      <c r="C54" s="379">
        <v>1.1579999999999999</v>
      </c>
      <c r="D54" s="380">
        <v>1.2</v>
      </c>
      <c r="E54" s="381">
        <v>1.2</v>
      </c>
      <c r="F54" s="381">
        <v>1.3760000000000001</v>
      </c>
      <c r="G54" s="381">
        <v>2.2083333333333335</v>
      </c>
      <c r="H54" s="380">
        <v>1.875</v>
      </c>
      <c r="I54" s="382">
        <v>1.895</v>
      </c>
      <c r="J54" s="380">
        <v>1.9100000000000001</v>
      </c>
      <c r="K54" s="380">
        <v>1.94</v>
      </c>
      <c r="L54" s="380">
        <v>1.94</v>
      </c>
      <c r="M54" s="380">
        <v>1.94</v>
      </c>
      <c r="N54" s="383">
        <v>1.94</v>
      </c>
      <c r="O54" s="490">
        <f t="shared" si="2"/>
        <v>1.7151944444444445</v>
      </c>
      <c r="P54" s="319"/>
      <c r="Q54" s="319"/>
      <c r="R54" s="319"/>
      <c r="S54" s="319"/>
      <c r="U54" s="319"/>
    </row>
    <row r="55" spans="1:21" ht="12.75" customHeight="1">
      <c r="B55" s="58"/>
      <c r="C55" s="320"/>
      <c r="O55" s="321"/>
      <c r="P55" s="322"/>
      <c r="Q55" s="322"/>
      <c r="R55" s="322"/>
      <c r="S55" s="322"/>
      <c r="U55" s="322"/>
    </row>
    <row r="56" spans="1:21" ht="12.75" customHeight="1">
      <c r="E56" s="323"/>
      <c r="O56" s="324"/>
      <c r="P56" s="324"/>
      <c r="Q56" s="324"/>
      <c r="R56" s="324"/>
      <c r="S56" s="324"/>
      <c r="U56" s="324"/>
    </row>
    <row r="57" spans="1:21" ht="12.75" customHeight="1"/>
    <row r="58" spans="1:21" ht="12.75" customHeight="1"/>
    <row r="59" spans="1:21" ht="12.75" customHeight="1"/>
    <row r="60" spans="1:21" ht="12.75" customHeight="1"/>
    <row r="61" spans="1:21" ht="12.75" customHeight="1"/>
    <row r="62" spans="1:21" ht="12.75" customHeight="1"/>
    <row r="63" spans="1:21" ht="12.75" customHeight="1"/>
    <row r="64" spans="1:2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6:C6"/>
  </mergeCells>
  <pageMargins left="0.6692913385826772" right="0.39370078740157483" top="0.43307086614173229" bottom="0.39370078740157483" header="0" footer="0"/>
  <pageSetup paperSize="9" scale="5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topLeftCell="A29" workbookViewId="0">
      <selection activeCell="O8" sqref="O8:O62"/>
    </sheetView>
  </sheetViews>
  <sheetFormatPr defaultColWidth="14.42578125" defaultRowHeight="15" customHeight="1"/>
  <cols>
    <col min="1" max="1" width="33.7109375" style="60" customWidth="1"/>
    <col min="2" max="3" width="14.42578125" style="60" customWidth="1"/>
    <col min="4" max="4" width="14.85546875" style="60" customWidth="1"/>
    <col min="5" max="6" width="13.7109375" style="60" customWidth="1"/>
    <col min="7" max="9" width="14.140625" style="60" customWidth="1"/>
    <col min="10" max="10" width="13.85546875" style="60" customWidth="1"/>
    <col min="11" max="11" width="13.28515625" style="60" customWidth="1"/>
    <col min="12" max="12" width="13.42578125" style="60" customWidth="1"/>
    <col min="13" max="13" width="12.140625" style="60" customWidth="1"/>
    <col min="14" max="14" width="12.28515625" style="60" customWidth="1"/>
    <col min="15" max="15" width="16" style="60" customWidth="1"/>
    <col min="16" max="21" width="8.28515625" style="60" customWidth="1"/>
    <col min="22" max="26" width="9" style="60" customWidth="1"/>
    <col min="27" max="16384" width="14.42578125" style="60"/>
  </cols>
  <sheetData>
    <row r="1" spans="1:21" ht="12.75" customHeight="1">
      <c r="A1" s="351"/>
      <c r="B1" s="352"/>
      <c r="C1" s="353"/>
    </row>
    <row r="2" spans="1:21" ht="12.75" customHeight="1">
      <c r="A2" s="354"/>
      <c r="B2" s="130"/>
      <c r="C2" s="130"/>
    </row>
    <row r="3" spans="1:21" ht="12.75" customHeight="1">
      <c r="A3" s="351"/>
      <c r="B3" s="130"/>
      <c r="C3" s="130"/>
    </row>
    <row r="4" spans="1:21" ht="12.75" customHeight="1">
      <c r="A4" s="130"/>
      <c r="B4" s="130"/>
      <c r="C4" s="130" t="s">
        <v>241</v>
      </c>
    </row>
    <row r="5" spans="1:21" ht="12.75" customHeight="1">
      <c r="A5" s="130"/>
      <c r="B5" s="130"/>
      <c r="C5" s="130"/>
    </row>
    <row r="6" spans="1:21" ht="24.75" customHeight="1">
      <c r="A6" s="508" t="s">
        <v>263</v>
      </c>
      <c r="B6" s="503"/>
      <c r="C6" s="503"/>
    </row>
    <row r="7" spans="1:21" ht="12.75" customHeight="1">
      <c r="A7" s="317"/>
      <c r="B7" s="317"/>
      <c r="C7" s="130"/>
    </row>
    <row r="8" spans="1:21" ht="20.25" customHeight="1">
      <c r="A8" s="362" t="s">
        <v>127</v>
      </c>
      <c r="B8" s="363" t="s">
        <v>12</v>
      </c>
      <c r="C8" s="364" t="s">
        <v>128</v>
      </c>
      <c r="D8" s="365" t="s">
        <v>129</v>
      </c>
      <c r="E8" s="366" t="s">
        <v>130</v>
      </c>
      <c r="F8" s="366" t="s">
        <v>131</v>
      </c>
      <c r="G8" s="366" t="s">
        <v>132</v>
      </c>
      <c r="H8" s="367" t="s">
        <v>133</v>
      </c>
      <c r="I8" s="368" t="s">
        <v>134</v>
      </c>
      <c r="J8" s="368" t="s">
        <v>135</v>
      </c>
      <c r="K8" s="368" t="s">
        <v>136</v>
      </c>
      <c r="L8" s="368" t="s">
        <v>137</v>
      </c>
      <c r="M8" s="368" t="s">
        <v>138</v>
      </c>
      <c r="N8" s="485" t="s">
        <v>139</v>
      </c>
      <c r="O8" s="489" t="s">
        <v>27</v>
      </c>
      <c r="P8" s="318"/>
      <c r="Q8" s="318"/>
      <c r="R8" s="318"/>
      <c r="S8" s="318"/>
      <c r="U8" s="318"/>
    </row>
    <row r="9" spans="1:21" ht="17.25" customHeight="1">
      <c r="A9" s="369" t="s">
        <v>231</v>
      </c>
      <c r="B9" s="370" t="s">
        <v>34</v>
      </c>
      <c r="C9" s="371"/>
      <c r="D9" s="372"/>
      <c r="E9" s="373"/>
      <c r="F9" s="373">
        <v>39.497888888888887</v>
      </c>
      <c r="G9" s="373">
        <v>38.802083333333329</v>
      </c>
      <c r="H9" s="374">
        <v>38.466590909090911</v>
      </c>
      <c r="I9" s="375">
        <v>40.408391608391611</v>
      </c>
      <c r="J9" s="491">
        <v>41.716666666666669</v>
      </c>
      <c r="K9" s="374">
        <v>41.054545454545455</v>
      </c>
      <c r="L9" s="374">
        <v>41.31818181818182</v>
      </c>
      <c r="M9" s="374">
        <v>40.818181818181813</v>
      </c>
      <c r="N9" s="486">
        <v>40.560606060606062</v>
      </c>
      <c r="O9" s="490">
        <f t="shared" ref="O9:O62" si="0">AVERAGE(C9:N9)</f>
        <v>40.293681839765178</v>
      </c>
      <c r="P9" s="319"/>
      <c r="Q9" s="319"/>
      <c r="R9" s="319"/>
      <c r="S9" s="319"/>
      <c r="U9" s="319"/>
    </row>
    <row r="10" spans="1:21" ht="17.25" customHeight="1">
      <c r="A10" s="369" t="s">
        <v>144</v>
      </c>
      <c r="B10" s="370" t="s">
        <v>101</v>
      </c>
      <c r="C10" s="371">
        <v>1.4323529411764704</v>
      </c>
      <c r="D10" s="372">
        <v>1.4</v>
      </c>
      <c r="E10" s="373">
        <v>1.4279411764705885</v>
      </c>
      <c r="F10" s="373">
        <v>1.5988235294117645</v>
      </c>
      <c r="G10" s="373">
        <v>1.5963235294117646</v>
      </c>
      <c r="H10" s="372">
        <v>1.4473529411764705</v>
      </c>
      <c r="I10" s="375">
        <v>1.4317647058823528</v>
      </c>
      <c r="J10" s="491">
        <v>1.6750153186274512</v>
      </c>
      <c r="K10" s="372">
        <v>1.5098897058823531</v>
      </c>
      <c r="L10" s="372">
        <v>1.5345588235294123</v>
      </c>
      <c r="M10" s="372">
        <v>1.5389705882352942</v>
      </c>
      <c r="N10" s="486">
        <v>1.5294852941176473</v>
      </c>
      <c r="O10" s="490">
        <f t="shared" si="0"/>
        <v>1.5102065461601308</v>
      </c>
      <c r="P10" s="319"/>
      <c r="Q10" s="319"/>
      <c r="R10" s="319"/>
      <c r="S10" s="319"/>
      <c r="U10" s="319"/>
    </row>
    <row r="11" spans="1:21" ht="17.25" customHeight="1">
      <c r="A11" s="369" t="s">
        <v>145</v>
      </c>
      <c r="B11" s="370" t="s">
        <v>101</v>
      </c>
      <c r="C11" s="371">
        <v>1.2558823529411762</v>
      </c>
      <c r="D11" s="372">
        <v>1.2147058823529411</v>
      </c>
      <c r="E11" s="373">
        <v>1.2441176470588236</v>
      </c>
      <c r="F11" s="373">
        <v>1.4923529411764704</v>
      </c>
      <c r="G11" s="373">
        <v>1.5036764705882353</v>
      </c>
      <c r="H11" s="372">
        <v>1.3508823529411766</v>
      </c>
      <c r="I11" s="375">
        <v>1.3906250000000002</v>
      </c>
      <c r="J11" s="491">
        <v>1.3955238970588237</v>
      </c>
      <c r="K11" s="372">
        <v>1.4005882352941179</v>
      </c>
      <c r="L11" s="372">
        <v>1.3961397058823528</v>
      </c>
      <c r="M11" s="372">
        <v>1.4375</v>
      </c>
      <c r="N11" s="486">
        <v>1.4860833333333334</v>
      </c>
      <c r="O11" s="490">
        <f t="shared" si="0"/>
        <v>1.3806731515522879</v>
      </c>
      <c r="P11" s="319"/>
      <c r="Q11" s="319"/>
      <c r="R11" s="319"/>
      <c r="S11" s="319"/>
      <c r="U11" s="319"/>
    </row>
    <row r="12" spans="1:21" ht="17.25" customHeight="1">
      <c r="A12" s="377" t="s">
        <v>146</v>
      </c>
      <c r="B12" s="370" t="s">
        <v>101</v>
      </c>
      <c r="C12" s="371">
        <v>0.94875000000000009</v>
      </c>
      <c r="D12" s="372">
        <v>0.9765625</v>
      </c>
      <c r="E12" s="373">
        <v>0.98750000000000004</v>
      </c>
      <c r="F12" s="373">
        <v>1.24125</v>
      </c>
      <c r="G12" s="373">
        <v>1.3140624999999997</v>
      </c>
      <c r="H12" s="372">
        <v>1.15578125</v>
      </c>
      <c r="I12" s="375">
        <v>1.1431249999999999</v>
      </c>
      <c r="J12" s="491">
        <v>1.1170833333333334</v>
      </c>
      <c r="K12" s="372">
        <v>1.1664166666666669</v>
      </c>
      <c r="L12" s="372">
        <v>1.1343750000000001</v>
      </c>
      <c r="M12" s="372">
        <v>1.14765625</v>
      </c>
      <c r="N12" s="486">
        <v>1.1608333333333334</v>
      </c>
      <c r="O12" s="490">
        <f t="shared" si="0"/>
        <v>1.1244496527777776</v>
      </c>
      <c r="P12" s="319"/>
      <c r="Q12" s="319"/>
      <c r="R12" s="319"/>
      <c r="S12" s="319"/>
      <c r="U12" s="319"/>
    </row>
    <row r="13" spans="1:21" ht="17.25" customHeight="1">
      <c r="A13" s="377" t="s">
        <v>232</v>
      </c>
      <c r="B13" s="370" t="s">
        <v>101</v>
      </c>
      <c r="C13" s="371">
        <v>0.88500000000000012</v>
      </c>
      <c r="D13" s="372">
        <v>0.88593750000000016</v>
      </c>
      <c r="E13" s="373">
        <v>0.91562500000000013</v>
      </c>
      <c r="F13" s="373">
        <v>1.0924999999999998</v>
      </c>
      <c r="G13" s="373">
        <v>1.2011458333333334</v>
      </c>
      <c r="H13" s="372">
        <v>1.0996875000000002</v>
      </c>
      <c r="I13" s="375">
        <v>1.0374333333333332</v>
      </c>
      <c r="J13" s="491">
        <v>1.2023273809523809</v>
      </c>
      <c r="K13" s="372">
        <v>1.2727120879120879</v>
      </c>
      <c r="L13" s="372">
        <v>1.2382142857142855</v>
      </c>
      <c r="M13" s="372">
        <v>1.2597023809523809</v>
      </c>
      <c r="N13" s="486">
        <v>1.3126080586080584</v>
      </c>
      <c r="O13" s="490">
        <f t="shared" si="0"/>
        <v>1.116907780067155</v>
      </c>
      <c r="P13" s="319"/>
      <c r="Q13" s="319"/>
      <c r="R13" s="319"/>
      <c r="S13" s="319"/>
      <c r="U13" s="319"/>
    </row>
    <row r="14" spans="1:21" ht="17.25" customHeight="1">
      <c r="A14" s="377" t="s">
        <v>254</v>
      </c>
      <c r="B14" s="370" t="s">
        <v>101</v>
      </c>
      <c r="C14" s="371">
        <v>1.4406666666666668</v>
      </c>
      <c r="D14" s="372">
        <v>2.5499999999999998</v>
      </c>
      <c r="E14" s="373">
        <v>2.5285714285714285</v>
      </c>
      <c r="F14" s="373">
        <v>2.27</v>
      </c>
      <c r="G14" s="373">
        <v>2.0499999999999998</v>
      </c>
      <c r="H14" s="372">
        <v>1.9666666666666666</v>
      </c>
      <c r="I14" s="375">
        <v>2.08</v>
      </c>
      <c r="J14" s="491">
        <v>1.88625</v>
      </c>
      <c r="K14" s="372">
        <v>1.6891666666666665</v>
      </c>
      <c r="L14" s="372">
        <v>1.8499999999999999</v>
      </c>
      <c r="M14" s="372">
        <v>1.6949999999999998</v>
      </c>
      <c r="N14" s="486">
        <v>1.6599999999999997</v>
      </c>
      <c r="O14" s="490">
        <f t="shared" si="0"/>
        <v>1.9721934523809523</v>
      </c>
      <c r="P14" s="319"/>
      <c r="Q14" s="319"/>
      <c r="R14" s="319"/>
      <c r="S14" s="319"/>
      <c r="U14" s="319"/>
    </row>
    <row r="15" spans="1:21" ht="17.25" customHeight="1">
      <c r="A15" s="377" t="s">
        <v>264</v>
      </c>
      <c r="B15" s="370" t="s">
        <v>101</v>
      </c>
      <c r="C15" s="371"/>
      <c r="D15" s="372"/>
      <c r="E15" s="373"/>
      <c r="F15" s="373"/>
      <c r="G15" s="373"/>
      <c r="H15" s="372">
        <v>5.4</v>
      </c>
      <c r="I15" s="375">
        <v>5.8866666666666676</v>
      </c>
      <c r="J15" s="491">
        <v>5.6749999999999998</v>
      </c>
      <c r="K15" s="372">
        <v>5.9749999999999996</v>
      </c>
      <c r="L15" s="372">
        <v>6.03125</v>
      </c>
      <c r="M15" s="372">
        <v>6.1875</v>
      </c>
      <c r="N15" s="486">
        <v>6.25</v>
      </c>
      <c r="O15" s="490">
        <f t="shared" si="0"/>
        <v>5.915059523809524</v>
      </c>
      <c r="P15" s="319"/>
      <c r="Q15" s="319"/>
      <c r="R15" s="319"/>
      <c r="S15" s="319"/>
      <c r="U15" s="319"/>
    </row>
    <row r="16" spans="1:21" ht="17.25" customHeight="1">
      <c r="A16" s="377" t="s">
        <v>147</v>
      </c>
      <c r="B16" s="370" t="s">
        <v>101</v>
      </c>
      <c r="C16" s="371">
        <v>2.4866666666666668</v>
      </c>
      <c r="D16" s="372">
        <v>2.5041666666666664</v>
      </c>
      <c r="E16" s="373">
        <v>2.5583333333333331</v>
      </c>
      <c r="F16" s="373">
        <v>2.5666666666666664</v>
      </c>
      <c r="G16" s="373">
        <v>2.57</v>
      </c>
      <c r="H16" s="372">
        <v>2.5066666666666668</v>
      </c>
      <c r="I16" s="375">
        <v>2.4640000000000004</v>
      </c>
      <c r="J16" s="491">
        <v>2.5010416666666671</v>
      </c>
      <c r="K16" s="372">
        <v>2.48</v>
      </c>
      <c r="L16" s="372">
        <v>2.48</v>
      </c>
      <c r="M16" s="372">
        <v>2.4649999999999999</v>
      </c>
      <c r="N16" s="486">
        <v>2.42</v>
      </c>
      <c r="O16" s="490">
        <f t="shared" si="0"/>
        <v>2.5002118055555553</v>
      </c>
      <c r="P16" s="319"/>
      <c r="Q16" s="319"/>
      <c r="R16" s="319"/>
      <c r="S16" s="319"/>
      <c r="U16" s="319"/>
    </row>
    <row r="17" spans="1:21" ht="17.25" customHeight="1">
      <c r="A17" s="377" t="s">
        <v>233</v>
      </c>
      <c r="B17" s="370" t="s">
        <v>34</v>
      </c>
      <c r="C17" s="371">
        <v>209.36923076923077</v>
      </c>
      <c r="D17" s="385">
        <v>213.09615384615384</v>
      </c>
      <c r="E17" s="386">
        <v>208.03846153846155</v>
      </c>
      <c r="F17" s="386">
        <v>206.12179487179486</v>
      </c>
      <c r="G17" s="386">
        <v>206.88</v>
      </c>
      <c r="H17" s="395">
        <v>207.69971611721613</v>
      </c>
      <c r="I17" s="387">
        <v>202.74285714285716</v>
      </c>
      <c r="J17" s="491">
        <v>198.80530219780223</v>
      </c>
      <c r="K17" s="385">
        <v>209.41428571428568</v>
      </c>
      <c r="L17" s="385">
        <v>194.73214285714286</v>
      </c>
      <c r="M17" s="385">
        <v>179.79464285714286</v>
      </c>
      <c r="N17" s="486">
        <v>179.04065934065935</v>
      </c>
      <c r="O17" s="490">
        <f t="shared" si="0"/>
        <v>201.31127060439556</v>
      </c>
      <c r="P17" s="319"/>
      <c r="Q17" s="319"/>
      <c r="R17" s="319"/>
      <c r="S17" s="319"/>
      <c r="U17" s="319"/>
    </row>
    <row r="18" spans="1:21" ht="17.25" customHeight="1">
      <c r="A18" s="369" t="s">
        <v>152</v>
      </c>
      <c r="B18" s="370" t="s">
        <v>41</v>
      </c>
      <c r="C18" s="371">
        <v>103.4</v>
      </c>
      <c r="D18" s="385">
        <v>105.30357142857142</v>
      </c>
      <c r="E18" s="386">
        <v>107.96428571428572</v>
      </c>
      <c r="F18" s="386">
        <v>110.95714285714284</v>
      </c>
      <c r="G18" s="386">
        <v>109.86</v>
      </c>
      <c r="H18" s="385">
        <v>106.71916666666667</v>
      </c>
      <c r="I18" s="387">
        <v>108.32000000000001</v>
      </c>
      <c r="J18" s="491">
        <v>118.48214285714286</v>
      </c>
      <c r="K18" s="385">
        <v>113.7257142857143</v>
      </c>
      <c r="L18" s="385">
        <v>121.36160714285714</v>
      </c>
      <c r="M18" s="385">
        <v>124.34375</v>
      </c>
      <c r="N18" s="486">
        <v>130.06263736263736</v>
      </c>
      <c r="O18" s="490">
        <f t="shared" si="0"/>
        <v>113.37500152625154</v>
      </c>
      <c r="P18" s="319"/>
      <c r="Q18" s="319"/>
      <c r="R18" s="319"/>
      <c r="S18" s="319"/>
      <c r="U18" s="319"/>
    </row>
    <row r="19" spans="1:21" ht="17.25" customHeight="1">
      <c r="A19" s="377" t="s">
        <v>154</v>
      </c>
      <c r="B19" s="370" t="s">
        <v>34</v>
      </c>
      <c r="C19" s="396"/>
      <c r="D19" s="397"/>
      <c r="E19" s="398"/>
      <c r="F19" s="398"/>
      <c r="G19" s="386">
        <v>189.87</v>
      </c>
      <c r="H19" s="385">
        <v>159.90575396825395</v>
      </c>
      <c r="I19" s="387">
        <v>165.7681818181818</v>
      </c>
      <c r="J19" s="491">
        <v>170.45580808080808</v>
      </c>
      <c r="K19" s="385">
        <v>165.42727272727274</v>
      </c>
      <c r="L19" s="385">
        <v>168.875</v>
      </c>
      <c r="M19" s="372">
        <v>171.76388888888889</v>
      </c>
      <c r="N19" s="486">
        <v>160.01587301587301</v>
      </c>
      <c r="O19" s="490">
        <f t="shared" si="0"/>
        <v>169.01022231240981</v>
      </c>
      <c r="P19" s="248"/>
      <c r="Q19" s="248"/>
      <c r="R19" s="248"/>
      <c r="S19" s="248"/>
      <c r="U19" s="248"/>
    </row>
    <row r="20" spans="1:21" ht="17.25" customHeight="1">
      <c r="A20" s="377" t="s">
        <v>265</v>
      </c>
      <c r="B20" s="370" t="s">
        <v>266</v>
      </c>
      <c r="C20" s="396"/>
      <c r="D20" s="397"/>
      <c r="E20" s="398"/>
      <c r="F20" s="398"/>
      <c r="G20" s="398"/>
      <c r="H20" s="385">
        <v>242.5</v>
      </c>
      <c r="I20" s="387">
        <v>245</v>
      </c>
      <c r="J20" s="491">
        <v>200.55527777777777</v>
      </c>
      <c r="K20" s="385">
        <v>229.9</v>
      </c>
      <c r="L20" s="385">
        <v>249</v>
      </c>
      <c r="M20" s="372">
        <v>254.58333333333337</v>
      </c>
      <c r="N20" s="486">
        <v>246.93333333333334</v>
      </c>
      <c r="O20" s="490">
        <f t="shared" si="0"/>
        <v>238.35313492063491</v>
      </c>
      <c r="P20" s="248"/>
      <c r="Q20" s="248"/>
      <c r="R20" s="248"/>
      <c r="S20" s="248"/>
      <c r="U20" s="248"/>
    </row>
    <row r="21" spans="1:21" ht="17.25" customHeight="1">
      <c r="A21" s="377" t="s">
        <v>157</v>
      </c>
      <c r="B21" s="370" t="s">
        <v>101</v>
      </c>
      <c r="C21" s="371">
        <v>0.7264705882352942</v>
      </c>
      <c r="D21" s="372">
        <v>0.73897058823529416</v>
      </c>
      <c r="E21" s="373">
        <v>0.74852941176470589</v>
      </c>
      <c r="F21" s="373">
        <v>0.78588235294117648</v>
      </c>
      <c r="G21" s="373">
        <v>0.81</v>
      </c>
      <c r="H21" s="372">
        <v>0.78088235294117658</v>
      </c>
      <c r="I21" s="375">
        <v>0.78823529411764692</v>
      </c>
      <c r="J21" s="491">
        <v>0.81109375000000006</v>
      </c>
      <c r="K21" s="372">
        <v>0.80588235294117649</v>
      </c>
      <c r="L21" s="372">
        <v>0.80808823529411766</v>
      </c>
      <c r="M21" s="372">
        <v>0.81594669117647067</v>
      </c>
      <c r="N21" s="486">
        <v>0.81470588235294117</v>
      </c>
      <c r="O21" s="490">
        <f t="shared" si="0"/>
        <v>0.78622395833333336</v>
      </c>
      <c r="P21" s="319"/>
      <c r="Q21" s="319"/>
      <c r="R21" s="319"/>
      <c r="S21" s="319"/>
      <c r="U21" s="319"/>
    </row>
    <row r="22" spans="1:21" ht="17.25" customHeight="1">
      <c r="A22" s="377" t="s">
        <v>159</v>
      </c>
      <c r="B22" s="370" t="s">
        <v>34</v>
      </c>
      <c r="C22" s="371"/>
      <c r="D22" s="372"/>
      <c r="E22" s="373"/>
      <c r="F22" s="373">
        <v>24.56</v>
      </c>
      <c r="G22" s="373">
        <v>24.14</v>
      </c>
      <c r="H22" s="372">
        <v>22.467954545454546</v>
      </c>
      <c r="I22" s="375">
        <v>24.196969696969695</v>
      </c>
      <c r="J22" s="491">
        <v>22.298863636363638</v>
      </c>
      <c r="K22" s="372">
        <v>20.263636363636362</v>
      </c>
      <c r="L22" s="372">
        <v>20.875</v>
      </c>
      <c r="M22" s="372">
        <v>19.893560606060603</v>
      </c>
      <c r="N22" s="486">
        <v>19.40636363636364</v>
      </c>
      <c r="O22" s="490">
        <f t="shared" si="0"/>
        <v>22.011372053872051</v>
      </c>
      <c r="P22" s="319"/>
      <c r="Q22" s="319"/>
      <c r="R22" s="319"/>
      <c r="S22" s="319"/>
      <c r="U22" s="319"/>
    </row>
    <row r="23" spans="1:21" ht="17.25" customHeight="1">
      <c r="A23" s="377" t="s">
        <v>160</v>
      </c>
      <c r="B23" s="370" t="s">
        <v>34</v>
      </c>
      <c r="C23" s="371">
        <v>61</v>
      </c>
      <c r="D23" s="372">
        <v>59.375</v>
      </c>
      <c r="E23" s="373">
        <v>60</v>
      </c>
      <c r="F23" s="373">
        <v>50</v>
      </c>
      <c r="G23" s="373">
        <v>43.94</v>
      </c>
      <c r="H23" s="372">
        <v>50.25</v>
      </c>
      <c r="I23" s="375">
        <v>53.166666666666664</v>
      </c>
      <c r="J23" s="491">
        <v>55.204166666666666</v>
      </c>
      <c r="K23" s="372">
        <v>55.066666666666663</v>
      </c>
      <c r="L23" s="372">
        <v>55.458333333333329</v>
      </c>
      <c r="M23" s="372">
        <v>57.375</v>
      </c>
      <c r="N23" s="486">
        <v>58.4</v>
      </c>
      <c r="O23" s="490">
        <f t="shared" si="0"/>
        <v>54.936319444444443</v>
      </c>
      <c r="P23" s="319"/>
      <c r="Q23" s="319"/>
      <c r="R23" s="319"/>
      <c r="S23" s="319"/>
      <c r="U23" s="319"/>
    </row>
    <row r="24" spans="1:21" ht="17.25" customHeight="1">
      <c r="A24" s="377" t="s">
        <v>161</v>
      </c>
      <c r="B24" s="370" t="s">
        <v>47</v>
      </c>
      <c r="C24" s="371">
        <v>606.23529411764707</v>
      </c>
      <c r="D24" s="372">
        <v>610.04411764705878</v>
      </c>
      <c r="E24" s="373">
        <v>619.55882352941182</v>
      </c>
      <c r="F24" s="373">
        <v>627.82352941176464</v>
      </c>
      <c r="G24" s="373">
        <v>630.07000000000005</v>
      </c>
      <c r="H24" s="372">
        <v>633.73455882352937</v>
      </c>
      <c r="I24" s="375">
        <v>632.60000000000014</v>
      </c>
      <c r="J24" s="491">
        <v>623.08779411764704</v>
      </c>
      <c r="K24" s="372">
        <v>632.47058823529403</v>
      </c>
      <c r="L24" s="372">
        <v>634.85294117647061</v>
      </c>
      <c r="M24" s="372">
        <v>648.30882352941182</v>
      </c>
      <c r="N24" s="486">
        <v>656.00000000000011</v>
      </c>
      <c r="O24" s="490">
        <f t="shared" si="0"/>
        <v>629.56553921568616</v>
      </c>
      <c r="P24" s="319"/>
      <c r="Q24" s="319"/>
      <c r="R24" s="319"/>
      <c r="S24" s="319"/>
      <c r="U24" s="319"/>
    </row>
    <row r="25" spans="1:21" ht="17.25" customHeight="1">
      <c r="A25" s="377" t="s">
        <v>234</v>
      </c>
      <c r="B25" s="370" t="s">
        <v>47</v>
      </c>
      <c r="C25" s="371">
        <v>497.76470588235287</v>
      </c>
      <c r="D25" s="372">
        <v>501.39705882352945</v>
      </c>
      <c r="E25" s="373">
        <v>508.97058823529414</v>
      </c>
      <c r="F25" s="373">
        <v>516.04705882352937</v>
      </c>
      <c r="G25" s="373">
        <v>519.79</v>
      </c>
      <c r="H25" s="372">
        <v>523.61750000000006</v>
      </c>
      <c r="I25" s="375">
        <v>524.28235294117644</v>
      </c>
      <c r="J25" s="491">
        <v>512.08852941176463</v>
      </c>
      <c r="K25" s="372">
        <v>519.96470588235297</v>
      </c>
      <c r="L25" s="372">
        <v>527.07352941176464</v>
      </c>
      <c r="M25" s="372">
        <v>536.25</v>
      </c>
      <c r="N25" s="486">
        <v>545.47058823529403</v>
      </c>
      <c r="O25" s="490">
        <f t="shared" si="0"/>
        <v>519.39305147058815</v>
      </c>
      <c r="P25" s="319"/>
      <c r="Q25" s="319"/>
      <c r="R25" s="319"/>
      <c r="S25" s="319"/>
      <c r="U25" s="319"/>
    </row>
    <row r="26" spans="1:21" ht="17.25" customHeight="1">
      <c r="A26" s="377" t="s">
        <v>163</v>
      </c>
      <c r="B26" s="370" t="s">
        <v>106</v>
      </c>
      <c r="C26" s="371">
        <v>87</v>
      </c>
      <c r="D26" s="385">
        <v>86.808823529411768</v>
      </c>
      <c r="E26" s="386">
        <v>87.92647058823529</v>
      </c>
      <c r="F26" s="399">
        <v>88.858823529411765</v>
      </c>
      <c r="G26" s="386">
        <v>88.67</v>
      </c>
      <c r="H26" s="385">
        <v>86.94852941176471</v>
      </c>
      <c r="I26" s="387">
        <v>87.564705882352939</v>
      </c>
      <c r="J26" s="491">
        <v>88.220735294117645</v>
      </c>
      <c r="K26" s="385">
        <v>90.023529411764713</v>
      </c>
      <c r="L26" s="385">
        <v>93.779411764705884</v>
      </c>
      <c r="M26" s="385">
        <v>94.588235294117652</v>
      </c>
      <c r="N26" s="486">
        <v>96.082352941176481</v>
      </c>
      <c r="O26" s="490">
        <f t="shared" si="0"/>
        <v>89.705968137254899</v>
      </c>
      <c r="P26" s="319"/>
      <c r="Q26" s="319"/>
      <c r="R26" s="319"/>
      <c r="S26" s="319"/>
      <c r="U26" s="319"/>
    </row>
    <row r="27" spans="1:21" ht="17.25" customHeight="1">
      <c r="A27" s="369" t="s">
        <v>164</v>
      </c>
      <c r="B27" s="370" t="s">
        <v>106</v>
      </c>
      <c r="C27" s="371">
        <v>90</v>
      </c>
      <c r="D27" s="372">
        <v>89.82352941176471</v>
      </c>
      <c r="E27" s="373">
        <v>90.941176470588232</v>
      </c>
      <c r="F27" s="373">
        <v>91.82352941176471</v>
      </c>
      <c r="G27" s="373">
        <v>84.17</v>
      </c>
      <c r="H27" s="372">
        <v>89.905735294117648</v>
      </c>
      <c r="I27" s="375">
        <v>90.4</v>
      </c>
      <c r="J27" s="491">
        <v>90.15</v>
      </c>
      <c r="K27" s="372">
        <v>91.853333333333325</v>
      </c>
      <c r="L27" s="372">
        <v>95.521874999999994</v>
      </c>
      <c r="M27" s="372">
        <v>96.413602941176478</v>
      </c>
      <c r="N27" s="486">
        <v>97.8</v>
      </c>
      <c r="O27" s="490">
        <f t="shared" si="0"/>
        <v>91.566898488562103</v>
      </c>
      <c r="P27" s="319"/>
      <c r="Q27" s="319"/>
      <c r="R27" s="319"/>
      <c r="S27" s="319"/>
      <c r="U27" s="319"/>
    </row>
    <row r="28" spans="1:21" ht="17.25" customHeight="1">
      <c r="A28" s="369" t="s">
        <v>166</v>
      </c>
      <c r="B28" s="370" t="s">
        <v>47</v>
      </c>
      <c r="C28" s="371">
        <v>845.11764705882342</v>
      </c>
      <c r="D28" s="372">
        <v>845.66176470588232</v>
      </c>
      <c r="E28" s="373">
        <v>849.55882352941171</v>
      </c>
      <c r="F28" s="373">
        <v>856.05882352941171</v>
      </c>
      <c r="G28" s="373">
        <v>858.6</v>
      </c>
      <c r="H28" s="372">
        <v>841.25029411764706</v>
      </c>
      <c r="I28" s="375">
        <v>850.2941176470589</v>
      </c>
      <c r="J28" s="491">
        <v>866.04441176470596</v>
      </c>
      <c r="K28" s="372">
        <v>876.11764705882365</v>
      </c>
      <c r="L28" s="372">
        <v>871.32352941176464</v>
      </c>
      <c r="M28" s="372">
        <v>869.11764705882342</v>
      </c>
      <c r="N28" s="486">
        <v>878.58823529411768</v>
      </c>
      <c r="O28" s="490">
        <f t="shared" si="0"/>
        <v>858.97774509803912</v>
      </c>
      <c r="P28" s="319"/>
      <c r="Q28" s="319"/>
      <c r="R28" s="319"/>
      <c r="S28" s="319"/>
      <c r="U28" s="319"/>
    </row>
    <row r="29" spans="1:21" ht="17.25" customHeight="1">
      <c r="A29" s="369" t="s">
        <v>235</v>
      </c>
      <c r="B29" s="370" t="s">
        <v>47</v>
      </c>
      <c r="C29" s="371">
        <v>1463.7647058823532</v>
      </c>
      <c r="D29" s="372">
        <v>1414.5588235294117</v>
      </c>
      <c r="E29" s="373">
        <v>1432.6470588235293</v>
      </c>
      <c r="F29" s="373">
        <v>1452.3529411764707</v>
      </c>
      <c r="G29" s="373">
        <v>1442.65</v>
      </c>
      <c r="H29" s="372">
        <v>1416.9116176470588</v>
      </c>
      <c r="I29" s="375">
        <v>1464</v>
      </c>
      <c r="J29" s="491">
        <v>1429.0579901960784</v>
      </c>
      <c r="K29" s="372">
        <v>1512.0916666666667</v>
      </c>
      <c r="L29" s="372">
        <v>1504.84375</v>
      </c>
      <c r="M29" s="372">
        <v>1497.03125</v>
      </c>
      <c r="N29" s="486">
        <v>1486.875</v>
      </c>
      <c r="O29" s="490">
        <f t="shared" si="0"/>
        <v>1459.7320669934641</v>
      </c>
      <c r="P29" s="319"/>
      <c r="Q29" s="319"/>
      <c r="R29" s="319"/>
      <c r="S29" s="319"/>
      <c r="U29" s="319"/>
    </row>
    <row r="30" spans="1:21" ht="17.25" customHeight="1">
      <c r="A30" s="369" t="s">
        <v>169</v>
      </c>
      <c r="B30" s="370" t="s">
        <v>47</v>
      </c>
      <c r="C30" s="371">
        <v>2143.5294117647063</v>
      </c>
      <c r="D30" s="372">
        <v>2120.5882352941176</v>
      </c>
      <c r="E30" s="373">
        <v>2175</v>
      </c>
      <c r="F30" s="373">
        <v>2240</v>
      </c>
      <c r="G30" s="373">
        <v>2234.56</v>
      </c>
      <c r="H30" s="372">
        <v>2198.088235294118</v>
      </c>
      <c r="I30" s="375">
        <v>2222.9411764705883</v>
      </c>
      <c r="J30" s="491">
        <v>2186.0539215686276</v>
      </c>
      <c r="K30" s="372">
        <v>2294</v>
      </c>
      <c r="L30" s="372">
        <v>2301.666666666667</v>
      </c>
      <c r="M30" s="372">
        <v>2297.5000000000005</v>
      </c>
      <c r="N30" s="486">
        <v>2327.3333333333335</v>
      </c>
      <c r="O30" s="490">
        <f t="shared" si="0"/>
        <v>2228.43841503268</v>
      </c>
      <c r="P30" s="319"/>
      <c r="Q30" s="319"/>
      <c r="R30" s="319"/>
      <c r="S30" s="319"/>
      <c r="U30" s="319"/>
    </row>
    <row r="31" spans="1:21" ht="17.25" customHeight="1">
      <c r="A31" s="377" t="s">
        <v>170</v>
      </c>
      <c r="B31" s="370" t="s">
        <v>106</v>
      </c>
      <c r="C31" s="371">
        <v>79.882352941176464</v>
      </c>
      <c r="D31" s="385">
        <v>80.117647058823536</v>
      </c>
      <c r="E31" s="386">
        <v>80.970588235294116</v>
      </c>
      <c r="F31" s="386">
        <v>81.341176470588238</v>
      </c>
      <c r="G31" s="386">
        <v>81.44</v>
      </c>
      <c r="H31" s="385">
        <v>80.602499999999992</v>
      </c>
      <c r="I31" s="387">
        <v>81.364705882352936</v>
      </c>
      <c r="J31" s="491">
        <v>81.213088235294123</v>
      </c>
      <c r="K31" s="385">
        <v>82.71764705882353</v>
      </c>
      <c r="L31" s="385">
        <v>85.235294117647058</v>
      </c>
      <c r="M31" s="385">
        <v>85.470588235294116</v>
      </c>
      <c r="N31" s="486">
        <v>86.682352941176475</v>
      </c>
      <c r="O31" s="490">
        <f t="shared" si="0"/>
        <v>82.253161764705894</v>
      </c>
      <c r="P31" s="319"/>
      <c r="Q31" s="319"/>
      <c r="R31" s="319"/>
      <c r="S31" s="319"/>
      <c r="U31" s="319"/>
    </row>
    <row r="32" spans="1:21" ht="17.25" customHeight="1">
      <c r="A32" s="377" t="s">
        <v>236</v>
      </c>
      <c r="B32" s="370" t="s">
        <v>106</v>
      </c>
      <c r="C32" s="371">
        <v>82.682352941176475</v>
      </c>
      <c r="D32" s="372">
        <v>83.07352941176471</v>
      </c>
      <c r="E32" s="373">
        <v>83.89705882352942</v>
      </c>
      <c r="F32" s="373">
        <v>84.317647058823525</v>
      </c>
      <c r="G32" s="373">
        <v>84.17</v>
      </c>
      <c r="H32" s="372">
        <v>83.557794117647063</v>
      </c>
      <c r="I32" s="375">
        <v>83.858823529411779</v>
      </c>
      <c r="J32" s="491">
        <v>81.490208333333328</v>
      </c>
      <c r="K32" s="372">
        <v>84.586666666666673</v>
      </c>
      <c r="L32" s="372">
        <v>87.161764705882348</v>
      </c>
      <c r="M32" s="372">
        <v>87.279411764705884</v>
      </c>
      <c r="N32" s="486">
        <v>88.505882352941185</v>
      </c>
      <c r="O32" s="490">
        <f t="shared" si="0"/>
        <v>84.548428308823532</v>
      </c>
      <c r="P32" s="319"/>
      <c r="Q32" s="319"/>
      <c r="R32" s="319"/>
      <c r="S32" s="319"/>
      <c r="U32" s="319"/>
    </row>
    <row r="33" spans="1:21" ht="17.25" customHeight="1">
      <c r="A33" s="377" t="s">
        <v>237</v>
      </c>
      <c r="B33" s="370" t="s">
        <v>70</v>
      </c>
      <c r="C33" s="371">
        <v>0.61</v>
      </c>
      <c r="D33" s="385">
        <v>0.61</v>
      </c>
      <c r="E33" s="386">
        <v>0.61382352941176466</v>
      </c>
      <c r="F33" s="386">
        <v>0.63341176470588234</v>
      </c>
      <c r="G33" s="386">
        <v>0.64</v>
      </c>
      <c r="H33" s="385">
        <v>0.65323529411764703</v>
      </c>
      <c r="I33" s="387">
        <v>0.66835294117647059</v>
      </c>
      <c r="J33" s="491">
        <v>0.67397058823529421</v>
      </c>
      <c r="K33" s="385">
        <v>0.7091764705882353</v>
      </c>
      <c r="L33" s="385">
        <v>0.73235294117647054</v>
      </c>
      <c r="M33" s="385">
        <v>0.75367647058823528</v>
      </c>
      <c r="N33" s="486">
        <v>0.81764705882352939</v>
      </c>
      <c r="O33" s="490">
        <f t="shared" si="0"/>
        <v>0.67630392156862751</v>
      </c>
      <c r="P33" s="319"/>
      <c r="Q33" s="319"/>
      <c r="R33" s="319"/>
      <c r="S33" s="319"/>
      <c r="U33" s="319"/>
    </row>
    <row r="34" spans="1:21" ht="17.25" customHeight="1">
      <c r="A34" s="377" t="s">
        <v>259</v>
      </c>
      <c r="B34" s="370" t="s">
        <v>70</v>
      </c>
      <c r="C34" s="371">
        <v>14.105882352941176</v>
      </c>
      <c r="D34" s="372">
        <v>13.691176470588236</v>
      </c>
      <c r="E34" s="373">
        <v>13.882352941176469</v>
      </c>
      <c r="F34" s="373">
        <v>14.047058823529415</v>
      </c>
      <c r="G34" s="373">
        <v>14.23</v>
      </c>
      <c r="H34" s="372">
        <v>14.306029411764706</v>
      </c>
      <c r="I34" s="375">
        <v>14.341176470588234</v>
      </c>
      <c r="J34" s="491">
        <v>14.9215625</v>
      </c>
      <c r="K34" s="372">
        <v>15.237500000000001</v>
      </c>
      <c r="L34" s="372">
        <v>15.415208333333332</v>
      </c>
      <c r="M34" s="372">
        <v>15.671354166666667</v>
      </c>
      <c r="N34" s="486">
        <v>15.803308823529411</v>
      </c>
      <c r="O34" s="490">
        <f t="shared" si="0"/>
        <v>14.637717524509808</v>
      </c>
      <c r="P34" s="319"/>
      <c r="Q34" s="319"/>
      <c r="R34" s="319"/>
      <c r="S34" s="319"/>
      <c r="U34" s="319"/>
    </row>
    <row r="35" spans="1:21" ht="17.25" customHeight="1">
      <c r="A35" s="377" t="s">
        <v>176</v>
      </c>
      <c r="B35" s="370" t="s">
        <v>47</v>
      </c>
      <c r="C35" s="371">
        <v>15.458823529411765</v>
      </c>
      <c r="D35" s="372">
        <v>15.691176470588236</v>
      </c>
      <c r="E35" s="373">
        <v>16.044117647058822</v>
      </c>
      <c r="F35" s="373">
        <v>16.105882352941173</v>
      </c>
      <c r="G35" s="373">
        <v>16.04</v>
      </c>
      <c r="H35" s="372">
        <v>15.992941176470588</v>
      </c>
      <c r="I35" s="375">
        <v>16.129411764705882</v>
      </c>
      <c r="J35" s="491">
        <v>16.184117647058823</v>
      </c>
      <c r="K35" s="372">
        <v>16.317647058823525</v>
      </c>
      <c r="L35" s="372">
        <v>16.205882352941174</v>
      </c>
      <c r="M35" s="372">
        <v>16.191176470588236</v>
      </c>
      <c r="N35" s="486">
        <v>16.488235294117647</v>
      </c>
      <c r="O35" s="490">
        <f t="shared" si="0"/>
        <v>16.070784313725486</v>
      </c>
      <c r="P35" s="319"/>
      <c r="Q35" s="319"/>
      <c r="R35" s="319"/>
      <c r="S35" s="319"/>
      <c r="U35" s="319"/>
    </row>
    <row r="36" spans="1:21" ht="17.25" customHeight="1">
      <c r="A36" s="377" t="s">
        <v>178</v>
      </c>
      <c r="B36" s="370" t="s">
        <v>179</v>
      </c>
      <c r="C36" s="371">
        <v>3.5176470588235289</v>
      </c>
      <c r="D36" s="372">
        <v>3.5073529411764706</v>
      </c>
      <c r="E36" s="373">
        <v>3.5808823529411762</v>
      </c>
      <c r="F36" s="373">
        <v>3.6788235294117646</v>
      </c>
      <c r="G36" s="373">
        <v>3.79</v>
      </c>
      <c r="H36" s="372">
        <v>3.6405882352941177</v>
      </c>
      <c r="I36" s="375">
        <v>3.729411764705882</v>
      </c>
      <c r="J36" s="491">
        <v>3.7564705882352944</v>
      </c>
      <c r="K36" s="372">
        <v>3.7711764705882351</v>
      </c>
      <c r="L36" s="372">
        <v>3.8014705882352939</v>
      </c>
      <c r="M36" s="372">
        <v>3.7830882352941178</v>
      </c>
      <c r="N36" s="486">
        <v>3.8352941176470585</v>
      </c>
      <c r="O36" s="490">
        <f t="shared" si="0"/>
        <v>3.6993504901960788</v>
      </c>
      <c r="P36" s="319"/>
      <c r="Q36" s="319"/>
      <c r="R36" s="319"/>
      <c r="S36" s="319"/>
      <c r="U36" s="319"/>
    </row>
    <row r="37" spans="1:21" ht="17.25" customHeight="1">
      <c r="A37" s="377" t="s">
        <v>181</v>
      </c>
      <c r="B37" s="370" t="s">
        <v>49</v>
      </c>
      <c r="C37" s="371">
        <v>4.5035294117647053</v>
      </c>
      <c r="D37" s="372">
        <v>4.6676470588235288</v>
      </c>
      <c r="E37" s="373">
        <v>4.7205882352941178</v>
      </c>
      <c r="F37" s="373">
        <v>4.6047058823529401</v>
      </c>
      <c r="G37" s="373">
        <v>4.58</v>
      </c>
      <c r="H37" s="372">
        <v>4.4164705882352937</v>
      </c>
      <c r="I37" s="375">
        <v>4.1635294117647064</v>
      </c>
      <c r="J37" s="491">
        <v>4.3051409313725486</v>
      </c>
      <c r="K37" s="372">
        <v>3.8817647058823526</v>
      </c>
      <c r="L37" s="372">
        <v>3.7647058823529411</v>
      </c>
      <c r="M37" s="372">
        <v>3.8382352941176476</v>
      </c>
      <c r="N37" s="486">
        <v>3.7328627450980392</v>
      </c>
      <c r="O37" s="490">
        <f t="shared" si="0"/>
        <v>4.2649316789215677</v>
      </c>
      <c r="P37" s="319"/>
      <c r="Q37" s="319"/>
      <c r="R37" s="319"/>
      <c r="S37" s="319"/>
      <c r="U37" s="319"/>
    </row>
    <row r="38" spans="1:21" ht="17.25" customHeight="1">
      <c r="A38" s="377" t="s">
        <v>267</v>
      </c>
      <c r="B38" s="370" t="s">
        <v>101</v>
      </c>
      <c r="C38" s="371"/>
      <c r="D38" s="372"/>
      <c r="E38" s="373"/>
      <c r="F38" s="373"/>
      <c r="G38" s="373"/>
      <c r="H38" s="372">
        <v>12.166666666666668</v>
      </c>
      <c r="I38" s="375">
        <v>9.1316666666666677</v>
      </c>
      <c r="J38" s="491">
        <v>7.6135714285714293</v>
      </c>
      <c r="K38" s="372">
        <v>8.0178571428571423</v>
      </c>
      <c r="L38" s="372">
        <v>8.3368055555555554</v>
      </c>
      <c r="M38" s="372">
        <v>8.2413194444444446</v>
      </c>
      <c r="N38" s="486">
        <v>9.2122222222222234</v>
      </c>
      <c r="O38" s="490">
        <f t="shared" si="0"/>
        <v>8.9600155895691618</v>
      </c>
      <c r="P38" s="319"/>
      <c r="Q38" s="319"/>
      <c r="R38" s="319"/>
      <c r="S38" s="319"/>
      <c r="U38" s="319"/>
    </row>
    <row r="39" spans="1:21" ht="17.25" customHeight="1">
      <c r="A39" s="377" t="s">
        <v>239</v>
      </c>
      <c r="B39" s="370" t="s">
        <v>106</v>
      </c>
      <c r="C39" s="371">
        <v>64.45</v>
      </c>
      <c r="D39" s="372">
        <v>63.453125</v>
      </c>
      <c r="E39" s="373">
        <v>64.34375</v>
      </c>
      <c r="F39" s="373">
        <v>65.7</v>
      </c>
      <c r="G39" s="373">
        <v>64.790000000000006</v>
      </c>
      <c r="H39" s="372">
        <v>67.20455882352941</v>
      </c>
      <c r="I39" s="375">
        <v>67.684558823529414</v>
      </c>
      <c r="J39" s="491">
        <v>67.679583333333341</v>
      </c>
      <c r="K39" s="372">
        <v>67.349999999999994</v>
      </c>
      <c r="L39" s="372">
        <v>68.921875</v>
      </c>
      <c r="M39" s="372">
        <v>69.1796875</v>
      </c>
      <c r="N39" s="486">
        <v>71.162083333333342</v>
      </c>
      <c r="O39" s="490">
        <f t="shared" si="0"/>
        <v>66.82660181781047</v>
      </c>
      <c r="P39" s="319"/>
      <c r="Q39" s="319"/>
      <c r="R39" s="319"/>
      <c r="S39" s="319"/>
      <c r="U39" s="319"/>
    </row>
    <row r="40" spans="1:21" ht="17.25" customHeight="1">
      <c r="A40" s="377" t="s">
        <v>240</v>
      </c>
      <c r="B40" s="370" t="s">
        <v>49</v>
      </c>
      <c r="C40" s="371">
        <v>5.0187499999999998</v>
      </c>
      <c r="D40" s="372">
        <v>5.0750000000000002</v>
      </c>
      <c r="E40" s="373">
        <v>5.1375000000000002</v>
      </c>
      <c r="F40" s="373">
        <v>5.2212499999999995</v>
      </c>
      <c r="G40" s="373">
        <v>6.57</v>
      </c>
      <c r="H40" s="372">
        <v>6.3931249999999995</v>
      </c>
      <c r="I40" s="375">
        <v>5.4874999999999998</v>
      </c>
      <c r="J40" s="491">
        <v>5.8094196428571427</v>
      </c>
      <c r="K40" s="372">
        <v>5.8542857142857141</v>
      </c>
      <c r="L40" s="372">
        <v>5.9482142857142861</v>
      </c>
      <c r="M40" s="372">
        <v>6.2124999999999995</v>
      </c>
      <c r="N40" s="486">
        <v>7.2640952380952371</v>
      </c>
      <c r="O40" s="490">
        <f t="shared" si="0"/>
        <v>5.8326366567460317</v>
      </c>
      <c r="P40" s="319"/>
      <c r="Q40" s="319"/>
      <c r="R40" s="319"/>
      <c r="S40" s="319"/>
      <c r="U40" s="319"/>
    </row>
    <row r="41" spans="1:21" ht="17.25" customHeight="1">
      <c r="A41" s="377" t="s">
        <v>260</v>
      </c>
      <c r="B41" s="370" t="s">
        <v>101</v>
      </c>
      <c r="C41" s="371">
        <v>1.6928571428571431</v>
      </c>
      <c r="D41" s="372">
        <v>1.7357142857142858</v>
      </c>
      <c r="E41" s="373">
        <v>1.7375000000000003</v>
      </c>
      <c r="F41" s="373">
        <v>1.6737500000000001</v>
      </c>
      <c r="G41" s="373">
        <v>1.72</v>
      </c>
      <c r="H41" s="372">
        <v>1.6321874999999999</v>
      </c>
      <c r="I41" s="375">
        <v>1.6912499999999997</v>
      </c>
      <c r="J41" s="491">
        <v>1.7020486111111111</v>
      </c>
      <c r="K41" s="372">
        <v>1.5367857142857142</v>
      </c>
      <c r="L41" s="372">
        <v>1.4906249999999999</v>
      </c>
      <c r="M41" s="372">
        <v>1.5486111111111112</v>
      </c>
      <c r="N41" s="486">
        <v>1.6055555555555556</v>
      </c>
      <c r="O41" s="490">
        <f t="shared" si="0"/>
        <v>1.6472404100529101</v>
      </c>
      <c r="P41" s="319"/>
      <c r="Q41" s="319"/>
      <c r="R41" s="319"/>
      <c r="S41" s="319"/>
      <c r="U41" s="319"/>
    </row>
    <row r="42" spans="1:21" ht="17.25" customHeight="1">
      <c r="A42" s="377" t="s">
        <v>184</v>
      </c>
      <c r="B42" s="370" t="s">
        <v>59</v>
      </c>
      <c r="C42" s="371">
        <v>17.843333333333337</v>
      </c>
      <c r="D42" s="372">
        <v>17.433333333333337</v>
      </c>
      <c r="E42" s="373">
        <v>17.2</v>
      </c>
      <c r="F42" s="373">
        <v>17.626666666666669</v>
      </c>
      <c r="G42" s="373">
        <v>17.88</v>
      </c>
      <c r="H42" s="372">
        <v>18.518333333333331</v>
      </c>
      <c r="I42" s="375">
        <v>18.986666666666668</v>
      </c>
      <c r="J42" s="491">
        <v>18.992027972027973</v>
      </c>
      <c r="K42" s="372">
        <v>17.17912087912088</v>
      </c>
      <c r="L42" s="372">
        <v>17.136561355311354</v>
      </c>
      <c r="M42" s="372">
        <v>17.153846153846153</v>
      </c>
      <c r="N42" s="486">
        <v>17.147622377622376</v>
      </c>
      <c r="O42" s="490">
        <f t="shared" si="0"/>
        <v>17.758126005938507</v>
      </c>
      <c r="P42" s="319"/>
      <c r="Q42" s="319"/>
      <c r="R42" s="319"/>
      <c r="S42" s="319"/>
      <c r="U42" s="319"/>
    </row>
    <row r="43" spans="1:21" ht="17.25" customHeight="1">
      <c r="A43" s="377" t="s">
        <v>268</v>
      </c>
      <c r="B43" s="370" t="s">
        <v>59</v>
      </c>
      <c r="C43" s="371"/>
      <c r="D43" s="372"/>
      <c r="E43" s="373"/>
      <c r="F43" s="373"/>
      <c r="G43" s="373"/>
      <c r="H43" s="372">
        <v>27.75</v>
      </c>
      <c r="I43" s="375">
        <v>31.066666666666663</v>
      </c>
      <c r="J43" s="491">
        <v>20.383095238095237</v>
      </c>
      <c r="K43" s="372">
        <v>23.254404761904762</v>
      </c>
      <c r="L43" s="372">
        <v>20.944444444444446</v>
      </c>
      <c r="M43" s="372">
        <v>21.888888888888889</v>
      </c>
      <c r="N43" s="486">
        <v>24.86428571428571</v>
      </c>
      <c r="O43" s="490">
        <f t="shared" si="0"/>
        <v>24.307397959183671</v>
      </c>
      <c r="P43" s="319"/>
      <c r="Q43" s="319"/>
      <c r="R43" s="319"/>
      <c r="S43" s="319"/>
      <c r="U43" s="319"/>
    </row>
    <row r="44" spans="1:21" ht="17.25" customHeight="1">
      <c r="A44" s="400" t="s">
        <v>243</v>
      </c>
      <c r="B44" s="370" t="s">
        <v>59</v>
      </c>
      <c r="C44" s="371">
        <v>18.800833333333333</v>
      </c>
      <c r="D44" s="372">
        <v>18.8125</v>
      </c>
      <c r="E44" s="373">
        <v>19.6875</v>
      </c>
      <c r="F44" s="373">
        <v>19.537500000000001</v>
      </c>
      <c r="G44" s="373">
        <v>19.399999999999999</v>
      </c>
      <c r="H44" s="372">
        <v>19.321874999999999</v>
      </c>
      <c r="I44" s="375">
        <v>18.95</v>
      </c>
      <c r="J44" s="491">
        <v>18.760353535353538</v>
      </c>
      <c r="K44" s="372">
        <v>21.274242424242424</v>
      </c>
      <c r="L44" s="372">
        <v>21.660984848484848</v>
      </c>
      <c r="M44" s="372">
        <v>21.97727272727273</v>
      </c>
      <c r="N44" s="486">
        <v>21.414999999999999</v>
      </c>
      <c r="O44" s="490">
        <f t="shared" si="0"/>
        <v>19.966505155723905</v>
      </c>
      <c r="P44" s="319"/>
      <c r="Q44" s="319"/>
      <c r="R44" s="319"/>
      <c r="S44" s="319"/>
      <c r="U44" s="319"/>
    </row>
    <row r="45" spans="1:21" ht="17.25" customHeight="1">
      <c r="A45" s="377" t="s">
        <v>244</v>
      </c>
      <c r="B45" s="370" t="s">
        <v>59</v>
      </c>
      <c r="C45" s="371">
        <v>23.64</v>
      </c>
      <c r="D45" s="385">
        <v>23.85</v>
      </c>
      <c r="E45" s="373">
        <v>23.816666666666666</v>
      </c>
      <c r="F45" s="386">
        <v>24.32</v>
      </c>
      <c r="G45" s="386">
        <v>23.75</v>
      </c>
      <c r="H45" s="385">
        <v>23.088333333333335</v>
      </c>
      <c r="I45" s="387">
        <v>22.426666666666666</v>
      </c>
      <c r="J45" s="491">
        <v>22.165378787878787</v>
      </c>
      <c r="K45" s="385">
        <v>22.644755244755242</v>
      </c>
      <c r="L45" s="385">
        <v>23.499999999999996</v>
      </c>
      <c r="M45" s="385">
        <v>23.536363636363635</v>
      </c>
      <c r="N45" s="486">
        <v>24.123232323232322</v>
      </c>
      <c r="O45" s="490">
        <f t="shared" si="0"/>
        <v>23.405116388241392</v>
      </c>
      <c r="P45" s="319"/>
      <c r="Q45" s="319"/>
      <c r="R45" s="319"/>
      <c r="S45" s="319"/>
      <c r="U45" s="319"/>
    </row>
    <row r="46" spans="1:21" ht="17.25" customHeight="1">
      <c r="A46" s="377" t="s">
        <v>245</v>
      </c>
      <c r="B46" s="370" t="s">
        <v>151</v>
      </c>
      <c r="C46" s="371">
        <v>40.244444444444447</v>
      </c>
      <c r="D46" s="372">
        <v>39.527777777777771</v>
      </c>
      <c r="E46" s="373">
        <v>40.805555555555557</v>
      </c>
      <c r="F46" s="373">
        <v>41.333333333333329</v>
      </c>
      <c r="G46" s="373">
        <v>38.97</v>
      </c>
      <c r="H46" s="372">
        <v>41.427777777777777</v>
      </c>
      <c r="I46" s="375">
        <v>42.555555555555557</v>
      </c>
      <c r="J46" s="491">
        <v>43.129821428571432</v>
      </c>
      <c r="K46" s="372">
        <v>41</v>
      </c>
      <c r="L46" s="372">
        <v>45</v>
      </c>
      <c r="M46" s="372">
        <v>44.5</v>
      </c>
      <c r="N46" s="486">
        <v>42.586666666666659</v>
      </c>
      <c r="O46" s="490">
        <f t="shared" si="0"/>
        <v>41.75674437830687</v>
      </c>
      <c r="P46" s="319"/>
      <c r="Q46" s="319"/>
      <c r="R46" s="319"/>
      <c r="S46" s="319"/>
      <c r="U46" s="319"/>
    </row>
    <row r="47" spans="1:21" ht="17.25" customHeight="1">
      <c r="A47" s="377" t="s">
        <v>246</v>
      </c>
      <c r="B47" s="370" t="s">
        <v>12</v>
      </c>
      <c r="C47" s="371">
        <v>0.5166666666666665</v>
      </c>
      <c r="D47" s="372">
        <v>0.54333333333333322</v>
      </c>
      <c r="E47" s="373">
        <v>0.51166666666666671</v>
      </c>
      <c r="F47" s="373">
        <v>0.53</v>
      </c>
      <c r="G47" s="373">
        <v>0.56000000000000005</v>
      </c>
      <c r="H47" s="372">
        <v>0.57203124999999999</v>
      </c>
      <c r="I47" s="375">
        <v>0.59062499999999996</v>
      </c>
      <c r="J47" s="491">
        <v>0.55389610389610389</v>
      </c>
      <c r="K47" s="372">
        <v>0.5221904761904762</v>
      </c>
      <c r="L47" s="372">
        <v>0.53035714285714275</v>
      </c>
      <c r="M47" s="372">
        <v>0.56071428571428572</v>
      </c>
      <c r="N47" s="486">
        <v>0.58653846153846145</v>
      </c>
      <c r="O47" s="490">
        <f t="shared" si="0"/>
        <v>0.54816828223859482</v>
      </c>
      <c r="P47" s="319"/>
      <c r="Q47" s="319"/>
      <c r="R47" s="319"/>
      <c r="S47" s="319"/>
      <c r="U47" s="319"/>
    </row>
    <row r="48" spans="1:21" ht="17.25" customHeight="1">
      <c r="A48" s="377" t="s">
        <v>256</v>
      </c>
      <c r="B48" s="370" t="s">
        <v>49</v>
      </c>
      <c r="C48" s="371">
        <v>1.3023333333333333</v>
      </c>
      <c r="D48" s="372">
        <v>1.3291666666666668</v>
      </c>
      <c r="E48" s="373">
        <v>1.4</v>
      </c>
      <c r="F48" s="373">
        <v>1.4841666666666664</v>
      </c>
      <c r="G48" s="373">
        <v>1.55</v>
      </c>
      <c r="H48" s="372">
        <v>1.6708333333333334</v>
      </c>
      <c r="I48" s="375">
        <v>1.7600000000000002</v>
      </c>
      <c r="J48" s="491">
        <v>1.8325694444444445</v>
      </c>
      <c r="K48" s="372">
        <v>1.7909523809523809</v>
      </c>
      <c r="L48" s="372">
        <v>1.9837053571428573</v>
      </c>
      <c r="M48" s="372">
        <v>2.0421874999999998</v>
      </c>
      <c r="N48" s="486">
        <v>2.1915555555555555</v>
      </c>
      <c r="O48" s="490">
        <f t="shared" si="0"/>
        <v>1.6947891865079365</v>
      </c>
      <c r="P48" s="319"/>
      <c r="Q48" s="319"/>
      <c r="R48" s="319"/>
      <c r="S48" s="319"/>
      <c r="U48" s="319"/>
    </row>
    <row r="49" spans="1:21" ht="17.25" customHeight="1">
      <c r="A49" s="377" t="s">
        <v>185</v>
      </c>
      <c r="B49" s="370" t="s">
        <v>101</v>
      </c>
      <c r="C49" s="371">
        <v>3.7733333333333334</v>
      </c>
      <c r="D49" s="372">
        <v>3.8333333333333335</v>
      </c>
      <c r="E49" s="373">
        <v>3.8383333333333334</v>
      </c>
      <c r="F49" s="373">
        <v>3.8533333333333331</v>
      </c>
      <c r="G49" s="373">
        <v>3.96</v>
      </c>
      <c r="H49" s="372">
        <v>3.9783333333333335</v>
      </c>
      <c r="I49" s="375">
        <v>4.1212500000000007</v>
      </c>
      <c r="J49" s="491">
        <v>4.1976785714285718</v>
      </c>
      <c r="K49" s="372">
        <v>4.0495833333333335</v>
      </c>
      <c r="L49" s="372">
        <v>4.17</v>
      </c>
      <c r="M49" s="372">
        <v>4.1091666666666669</v>
      </c>
      <c r="N49" s="486">
        <v>4.1381218781218774</v>
      </c>
      <c r="O49" s="490">
        <f t="shared" si="0"/>
        <v>4.0018722596847596</v>
      </c>
      <c r="P49" s="319"/>
      <c r="Q49" s="319"/>
      <c r="R49" s="319"/>
      <c r="S49" s="319"/>
      <c r="U49" s="319"/>
    </row>
    <row r="50" spans="1:21" ht="17.25" customHeight="1">
      <c r="A50" s="377" t="s">
        <v>269</v>
      </c>
      <c r="B50" s="370" t="s">
        <v>270</v>
      </c>
      <c r="C50" s="371"/>
      <c r="D50" s="372"/>
      <c r="E50" s="373"/>
      <c r="F50" s="373"/>
      <c r="G50" s="373"/>
      <c r="H50" s="372">
        <v>1.54</v>
      </c>
      <c r="I50" s="375">
        <v>1.3786666666666667</v>
      </c>
      <c r="J50" s="491">
        <v>1.2935531135531135</v>
      </c>
      <c r="K50" s="372">
        <v>1.3264835164835165</v>
      </c>
      <c r="L50" s="372">
        <v>1.3017857142857145</v>
      </c>
      <c r="M50" s="372">
        <v>1.2908928571428573</v>
      </c>
      <c r="N50" s="486">
        <v>1.2785201465201466</v>
      </c>
      <c r="O50" s="490">
        <f t="shared" si="0"/>
        <v>1.3442717163788593</v>
      </c>
      <c r="P50" s="319"/>
      <c r="Q50" s="319"/>
      <c r="R50" s="319"/>
      <c r="S50" s="319"/>
      <c r="U50" s="319"/>
    </row>
    <row r="51" spans="1:21" ht="17.25" customHeight="1">
      <c r="A51" s="377" t="s">
        <v>271</v>
      </c>
      <c r="B51" s="370" t="s">
        <v>270</v>
      </c>
      <c r="C51" s="371"/>
      <c r="D51" s="372"/>
      <c r="E51" s="373"/>
      <c r="F51" s="373"/>
      <c r="G51" s="373"/>
      <c r="H51" s="372">
        <v>1.64</v>
      </c>
      <c r="I51" s="375">
        <v>1.7530000000000001</v>
      </c>
      <c r="J51" s="491">
        <v>1.7149999999999999</v>
      </c>
      <c r="K51" s="372">
        <v>1.8278181818181818</v>
      </c>
      <c r="L51" s="372">
        <v>1.8039772727272725</v>
      </c>
      <c r="M51" s="372">
        <v>1.8090909090909089</v>
      </c>
      <c r="N51" s="486">
        <v>1.745090909090909</v>
      </c>
      <c r="O51" s="490">
        <f t="shared" si="0"/>
        <v>1.7562824675324673</v>
      </c>
      <c r="P51" s="319"/>
      <c r="Q51" s="319"/>
      <c r="R51" s="319"/>
      <c r="S51" s="319"/>
      <c r="U51" s="319"/>
    </row>
    <row r="52" spans="1:21" ht="17.25" customHeight="1">
      <c r="A52" s="377" t="s">
        <v>272</v>
      </c>
      <c r="B52" s="370" t="s">
        <v>101</v>
      </c>
      <c r="C52" s="371"/>
      <c r="D52" s="372"/>
      <c r="E52" s="373"/>
      <c r="F52" s="373"/>
      <c r="G52" s="373"/>
      <c r="H52" s="372">
        <v>2.4300000000000002</v>
      </c>
      <c r="I52" s="375">
        <v>2.57</v>
      </c>
      <c r="J52" s="491">
        <v>1.9436904761904761</v>
      </c>
      <c r="K52" s="372">
        <v>1.9333333333333336</v>
      </c>
      <c r="L52" s="372">
        <v>1.895</v>
      </c>
      <c r="M52" s="372">
        <v>1.8187500000000001</v>
      </c>
      <c r="N52" s="486">
        <v>1.714333333333333</v>
      </c>
      <c r="O52" s="490">
        <f t="shared" si="0"/>
        <v>2.0435867346938772</v>
      </c>
      <c r="P52" s="319"/>
      <c r="Q52" s="319"/>
      <c r="R52" s="319"/>
      <c r="S52" s="319"/>
      <c r="U52" s="319"/>
    </row>
    <row r="53" spans="1:21" ht="17.25" customHeight="1">
      <c r="A53" s="377" t="s">
        <v>273</v>
      </c>
      <c r="B53" s="370" t="s">
        <v>101</v>
      </c>
      <c r="C53" s="371"/>
      <c r="D53" s="372"/>
      <c r="E53" s="373"/>
      <c r="F53" s="373"/>
      <c r="G53" s="373"/>
      <c r="H53" s="372">
        <v>1.46</v>
      </c>
      <c r="I53" s="375">
        <v>1.2114285714285713</v>
      </c>
      <c r="J53" s="491">
        <v>1.2143055555555555</v>
      </c>
      <c r="K53" s="372">
        <v>1.2162323232323231</v>
      </c>
      <c r="L53" s="372">
        <v>1.134090909090909</v>
      </c>
      <c r="M53" s="372">
        <v>1.1000000000000001</v>
      </c>
      <c r="N53" s="486">
        <v>1.0803333333333331</v>
      </c>
      <c r="O53" s="490">
        <f t="shared" si="0"/>
        <v>1.202341527520099</v>
      </c>
      <c r="P53" s="319"/>
      <c r="Q53" s="319"/>
      <c r="R53" s="319"/>
      <c r="S53" s="319"/>
      <c r="U53" s="319"/>
    </row>
    <row r="54" spans="1:21" ht="17.25" customHeight="1">
      <c r="A54" s="377" t="s">
        <v>261</v>
      </c>
      <c r="B54" s="370" t="s">
        <v>101</v>
      </c>
      <c r="C54" s="371">
        <v>1.7707692307692304</v>
      </c>
      <c r="D54" s="372">
        <v>1.8115384615384615</v>
      </c>
      <c r="E54" s="373">
        <v>1.8663461538461541</v>
      </c>
      <c r="F54" s="373">
        <v>2.6094871794871795</v>
      </c>
      <c r="G54" s="373">
        <v>2.86</v>
      </c>
      <c r="H54" s="372">
        <v>2.92</v>
      </c>
      <c r="I54" s="375">
        <v>2.5725000000000002</v>
      </c>
      <c r="J54" s="491">
        <v>1.615779532967033</v>
      </c>
      <c r="K54" s="372">
        <v>1.6833333333333336</v>
      </c>
      <c r="L54" s="372">
        <v>1.7467013888888889</v>
      </c>
      <c r="M54" s="372">
        <v>1.7487152777777779</v>
      </c>
      <c r="N54" s="486">
        <v>20</v>
      </c>
      <c r="O54" s="490">
        <f t="shared" si="0"/>
        <v>3.6004308798840046</v>
      </c>
      <c r="P54" s="319"/>
      <c r="Q54" s="319"/>
      <c r="R54" s="319"/>
      <c r="S54" s="319"/>
      <c r="U54" s="319"/>
    </row>
    <row r="55" spans="1:21" ht="17.25" customHeight="1">
      <c r="A55" s="377" t="s">
        <v>187</v>
      </c>
      <c r="B55" s="370" t="s">
        <v>49</v>
      </c>
      <c r="C55" s="371">
        <v>6.5</v>
      </c>
      <c r="D55" s="372">
        <v>6</v>
      </c>
      <c r="E55" s="373">
        <v>6.5</v>
      </c>
      <c r="F55" s="373">
        <v>4.4000000000000004</v>
      </c>
      <c r="G55" s="373">
        <v>3.5</v>
      </c>
      <c r="H55" s="372">
        <v>4.63</v>
      </c>
      <c r="I55" s="375">
        <v>3.62</v>
      </c>
      <c r="J55" s="491"/>
      <c r="K55" s="372"/>
      <c r="L55" s="372">
        <v>12</v>
      </c>
      <c r="M55" s="372">
        <v>12</v>
      </c>
      <c r="N55" s="486">
        <v>10.199999999999999</v>
      </c>
      <c r="O55" s="490">
        <f t="shared" si="0"/>
        <v>6.9349999999999996</v>
      </c>
      <c r="P55" s="319"/>
      <c r="Q55" s="319"/>
      <c r="R55" s="319"/>
      <c r="S55" s="319"/>
      <c r="U55" s="319"/>
    </row>
    <row r="56" spans="1:21" ht="17.25" customHeight="1">
      <c r="A56" s="377" t="s">
        <v>247</v>
      </c>
      <c r="B56" s="370" t="s">
        <v>101</v>
      </c>
      <c r="C56" s="371">
        <v>0.74941176470588255</v>
      </c>
      <c r="D56" s="372">
        <v>0.76117647058823534</v>
      </c>
      <c r="E56" s="373">
        <v>0.74941176470588244</v>
      </c>
      <c r="F56" s="373">
        <v>0.76235294117647057</v>
      </c>
      <c r="G56" s="373">
        <v>0.77</v>
      </c>
      <c r="H56" s="372">
        <v>0.8</v>
      </c>
      <c r="I56" s="375">
        <v>0.8551764705882352</v>
      </c>
      <c r="J56" s="491">
        <v>1.0733104395604396</v>
      </c>
      <c r="K56" s="372">
        <v>0.83513772893772897</v>
      </c>
      <c r="L56" s="372">
        <v>0.81566666666666654</v>
      </c>
      <c r="M56" s="372">
        <v>0.83983333333333321</v>
      </c>
      <c r="N56" s="486">
        <v>0.84705494505494505</v>
      </c>
      <c r="O56" s="490">
        <f t="shared" si="0"/>
        <v>0.82154437710981831</v>
      </c>
      <c r="P56" s="319"/>
      <c r="Q56" s="319"/>
      <c r="R56" s="319"/>
      <c r="S56" s="319"/>
      <c r="U56" s="319"/>
    </row>
    <row r="57" spans="1:21" ht="17.25" customHeight="1">
      <c r="A57" s="377" t="s">
        <v>188</v>
      </c>
      <c r="B57" s="370" t="s">
        <v>106</v>
      </c>
      <c r="C57" s="371">
        <v>58.120000000000005</v>
      </c>
      <c r="D57" s="372">
        <v>58.924999999999997</v>
      </c>
      <c r="E57" s="373">
        <v>58.575000000000003</v>
      </c>
      <c r="F57" s="373">
        <v>56.820000000000007</v>
      </c>
      <c r="G57" s="373">
        <v>54.43</v>
      </c>
      <c r="H57" s="372">
        <v>56.561944444444443</v>
      </c>
      <c r="I57" s="375">
        <v>57.444444444444443</v>
      </c>
      <c r="J57" s="491">
        <v>54.236666666666672</v>
      </c>
      <c r="K57" s="372">
        <v>58.308333333333323</v>
      </c>
      <c r="L57" s="372">
        <v>60.020833333333336</v>
      </c>
      <c r="M57" s="372">
        <v>58.4375</v>
      </c>
      <c r="N57" s="486">
        <v>63.443333333333328</v>
      </c>
      <c r="O57" s="490">
        <f t="shared" si="0"/>
        <v>57.943587962962965</v>
      </c>
      <c r="P57" s="319"/>
      <c r="Q57" s="319"/>
      <c r="R57" s="319"/>
      <c r="S57" s="319"/>
      <c r="U57" s="319"/>
    </row>
    <row r="58" spans="1:21" ht="17.25" customHeight="1">
      <c r="A58" s="377" t="s">
        <v>248</v>
      </c>
      <c r="B58" s="370" t="s">
        <v>12</v>
      </c>
      <c r="C58" s="371">
        <v>1.3461904761904762</v>
      </c>
      <c r="D58" s="385">
        <v>1.34</v>
      </c>
      <c r="E58" s="386">
        <v>1.3266666666666667</v>
      </c>
      <c r="F58" s="386">
        <v>1.4066666666666667</v>
      </c>
      <c r="G58" s="386">
        <v>1.53</v>
      </c>
      <c r="H58" s="385">
        <v>1.4991666666666668</v>
      </c>
      <c r="I58" s="387">
        <v>1.5126666666666666</v>
      </c>
      <c r="J58" s="491">
        <v>1.5912752525252527</v>
      </c>
      <c r="K58" s="385">
        <v>1.6639743589743587</v>
      </c>
      <c r="L58" s="385">
        <v>1.8089743589743588</v>
      </c>
      <c r="M58" s="385">
        <v>1.8458333333333334</v>
      </c>
      <c r="N58" s="486">
        <v>1.7817307692307693</v>
      </c>
      <c r="O58" s="490">
        <f t="shared" si="0"/>
        <v>1.5544287679912683</v>
      </c>
      <c r="P58" s="319"/>
      <c r="Q58" s="319"/>
      <c r="R58" s="319"/>
      <c r="S58" s="319"/>
      <c r="U58" s="319"/>
    </row>
    <row r="59" spans="1:21" ht="17.25" customHeight="1">
      <c r="A59" s="377" t="s">
        <v>189</v>
      </c>
      <c r="B59" s="370" t="s">
        <v>49</v>
      </c>
      <c r="C59" s="371">
        <v>2.5449999999999999</v>
      </c>
      <c r="D59" s="372">
        <v>2.4656249999999997</v>
      </c>
      <c r="E59" s="373">
        <v>2.5357142857142856</v>
      </c>
      <c r="F59" s="373">
        <v>2.4500000000000002</v>
      </c>
      <c r="G59" s="373">
        <v>2.35</v>
      </c>
      <c r="H59" s="372">
        <v>2.246607142857143</v>
      </c>
      <c r="I59" s="375">
        <v>2.3195238095238095</v>
      </c>
      <c r="J59" s="491">
        <v>2.0349404761904761</v>
      </c>
      <c r="K59" s="372">
        <v>2.6016666666666666</v>
      </c>
      <c r="L59" s="372">
        <v>2.6854166666666668</v>
      </c>
      <c r="M59" s="372">
        <v>2.7862499999999999</v>
      </c>
      <c r="N59" s="486">
        <v>3.039333333333333</v>
      </c>
      <c r="O59" s="490">
        <f t="shared" si="0"/>
        <v>2.5050064484126979</v>
      </c>
      <c r="P59" s="319"/>
      <c r="Q59" s="319"/>
      <c r="R59" s="319"/>
      <c r="S59" s="319"/>
      <c r="U59" s="319"/>
    </row>
    <row r="60" spans="1:21" ht="17.25" customHeight="1">
      <c r="A60" s="377" t="s">
        <v>262</v>
      </c>
      <c r="B60" s="370" t="s">
        <v>59</v>
      </c>
      <c r="C60" s="371">
        <v>18.394444444444446</v>
      </c>
      <c r="D60" s="372">
        <v>19.196428571428569</v>
      </c>
      <c r="E60" s="373">
        <v>19.142857142857142</v>
      </c>
      <c r="F60" s="373">
        <v>18.895238095238092</v>
      </c>
      <c r="G60" s="373">
        <v>18.940000000000001</v>
      </c>
      <c r="H60" s="372">
        <v>19.4375</v>
      </c>
      <c r="I60" s="375">
        <v>19.733333333333331</v>
      </c>
      <c r="J60" s="491">
        <v>18.254642857142859</v>
      </c>
      <c r="K60" s="372">
        <v>18.72</v>
      </c>
      <c r="L60" s="372">
        <v>18.399999999999999</v>
      </c>
      <c r="M60" s="372">
        <v>18.424999999999997</v>
      </c>
      <c r="N60" s="486">
        <v>18.5</v>
      </c>
      <c r="O60" s="490">
        <f t="shared" si="0"/>
        <v>18.836620370370369</v>
      </c>
      <c r="P60" s="319"/>
      <c r="Q60" s="319"/>
      <c r="R60" s="319"/>
      <c r="S60" s="319"/>
      <c r="U60" s="319"/>
    </row>
    <row r="61" spans="1:21" ht="17.25" customHeight="1">
      <c r="A61" s="377" t="s">
        <v>190</v>
      </c>
      <c r="B61" s="370" t="s">
        <v>101</v>
      </c>
      <c r="C61" s="371">
        <v>3.6700000000000004</v>
      </c>
      <c r="D61" s="372">
        <v>3.75</v>
      </c>
      <c r="E61" s="373">
        <v>3.75</v>
      </c>
      <c r="F61" s="373">
        <v>3.6399999999999997</v>
      </c>
      <c r="G61" s="373">
        <v>4.01</v>
      </c>
      <c r="H61" s="372">
        <v>3.5166666666666666</v>
      </c>
      <c r="I61" s="375">
        <v>6.7566666666666659</v>
      </c>
      <c r="J61" s="491">
        <v>9.9675000000000011</v>
      </c>
      <c r="K61" s="372">
        <v>6</v>
      </c>
      <c r="L61" s="372">
        <v>7.0625</v>
      </c>
      <c r="M61" s="372">
        <v>9.2916666666666661</v>
      </c>
      <c r="N61" s="486">
        <v>10.133333333333333</v>
      </c>
      <c r="O61" s="490">
        <f t="shared" si="0"/>
        <v>5.962361111111111</v>
      </c>
      <c r="P61" s="319"/>
      <c r="Q61" s="319"/>
      <c r="R61" s="319"/>
      <c r="S61" s="319"/>
      <c r="U61" s="319"/>
    </row>
    <row r="62" spans="1:21" ht="17.25" customHeight="1">
      <c r="A62" s="392" t="s">
        <v>191</v>
      </c>
      <c r="B62" s="393" t="s">
        <v>47</v>
      </c>
      <c r="C62" s="379">
        <v>1.9739999999999998</v>
      </c>
      <c r="D62" s="380">
        <v>1.9291666666666667</v>
      </c>
      <c r="E62" s="381">
        <v>1.8474999999999999</v>
      </c>
      <c r="F62" s="381">
        <v>1.8960000000000001</v>
      </c>
      <c r="G62" s="381">
        <v>1.93</v>
      </c>
      <c r="H62" s="380">
        <v>2.0133333333333332</v>
      </c>
      <c r="I62" s="382">
        <v>1.8533333333333335</v>
      </c>
      <c r="J62" s="491">
        <v>2.3739285714285714</v>
      </c>
      <c r="K62" s="380">
        <v>2.342857142857143</v>
      </c>
      <c r="L62" s="380">
        <v>2.3791666666666664</v>
      </c>
      <c r="M62" s="380">
        <v>2.4291666666666667</v>
      </c>
      <c r="N62" s="487">
        <v>2.4639999999999995</v>
      </c>
      <c r="O62" s="490">
        <f t="shared" si="0"/>
        <v>2.1193710317460317</v>
      </c>
      <c r="P62" s="319"/>
      <c r="Q62" s="319"/>
      <c r="R62" s="319"/>
      <c r="S62" s="319"/>
      <c r="U62" s="319"/>
    </row>
    <row r="63" spans="1:21" ht="12.75" customHeight="1">
      <c r="B63" s="58"/>
      <c r="C63" s="320"/>
      <c r="O63" s="488"/>
      <c r="P63" s="322"/>
      <c r="Q63" s="322"/>
      <c r="R63" s="322"/>
      <c r="S63" s="322"/>
      <c r="U63" s="322"/>
    </row>
    <row r="64" spans="1:21" ht="12.75" customHeight="1">
      <c r="E64" s="323"/>
      <c r="O64" s="324"/>
      <c r="P64" s="324"/>
      <c r="Q64" s="324"/>
      <c r="R64" s="324"/>
      <c r="S64" s="324"/>
      <c r="U64" s="324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6:C6"/>
  </mergeCells>
  <pageMargins left="0.6692913385826772" right="0.39370078740157483" top="0.43307086614173229" bottom="0.39370078740157483" header="0" footer="0"/>
  <pageSetup paperSize="9" scale="4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topLeftCell="A16" workbookViewId="0">
      <selection activeCell="B40" sqref="B40"/>
    </sheetView>
  </sheetViews>
  <sheetFormatPr defaultColWidth="14.42578125" defaultRowHeight="15" customHeight="1"/>
  <cols>
    <col min="1" max="1" width="33.7109375" style="60" customWidth="1"/>
    <col min="2" max="3" width="14.42578125" style="60" customWidth="1"/>
    <col min="4" max="4" width="14.85546875" style="60" customWidth="1"/>
    <col min="5" max="6" width="13.7109375" style="60" customWidth="1"/>
    <col min="7" max="9" width="14.140625" style="60" customWidth="1"/>
    <col min="10" max="10" width="13.85546875" style="60" customWidth="1"/>
    <col min="11" max="11" width="13.28515625" style="60" customWidth="1"/>
    <col min="12" max="12" width="13.42578125" style="60" customWidth="1"/>
    <col min="13" max="13" width="12.140625" style="60" customWidth="1"/>
    <col min="14" max="14" width="12.28515625" style="60" customWidth="1"/>
    <col min="15" max="15" width="16" style="60" customWidth="1"/>
    <col min="16" max="21" width="8.28515625" style="60" customWidth="1"/>
    <col min="22" max="26" width="8.7109375" style="60" customWidth="1"/>
    <col min="27" max="16384" width="14.42578125" style="60"/>
  </cols>
  <sheetData>
    <row r="1" spans="1:27" ht="12.75" customHeight="1">
      <c r="A1" s="351"/>
      <c r="B1" s="352"/>
      <c r="C1" s="353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7" ht="12.75" customHeight="1">
      <c r="A2" s="354"/>
      <c r="B2" s="130"/>
      <c r="C2" s="130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7" ht="12.75" customHeight="1">
      <c r="A3" s="351"/>
      <c r="B3" s="130"/>
      <c r="C3" s="130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7" ht="12.75" customHeight="1">
      <c r="A4" s="130"/>
      <c r="B4" s="130"/>
      <c r="C4" s="130" t="s">
        <v>241</v>
      </c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7" ht="12.75" customHeight="1">
      <c r="A5" s="130"/>
      <c r="B5" s="130"/>
      <c r="C5" s="130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7" ht="15.75">
      <c r="A6" s="508" t="s">
        <v>274</v>
      </c>
      <c r="B6" s="503"/>
      <c r="C6" s="503"/>
      <c r="D6" s="58" t="s">
        <v>252</v>
      </c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7" ht="12.75" customHeight="1">
      <c r="A7" s="317"/>
      <c r="B7" s="317"/>
      <c r="C7" s="130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7" ht="20.25" customHeight="1">
      <c r="A8" s="401" t="s">
        <v>127</v>
      </c>
      <c r="B8" s="402" t="s">
        <v>12</v>
      </c>
      <c r="C8" s="402" t="s">
        <v>128</v>
      </c>
      <c r="D8" s="403" t="s">
        <v>129</v>
      </c>
      <c r="E8" s="404" t="s">
        <v>130</v>
      </c>
      <c r="F8" s="404" t="s">
        <v>131</v>
      </c>
      <c r="G8" s="404" t="s">
        <v>132</v>
      </c>
      <c r="H8" s="405" t="s">
        <v>133</v>
      </c>
      <c r="I8" s="406" t="s">
        <v>134</v>
      </c>
      <c r="J8" s="406" t="s">
        <v>135</v>
      </c>
      <c r="K8" s="406" t="s">
        <v>136</v>
      </c>
      <c r="L8" s="406" t="s">
        <v>137</v>
      </c>
      <c r="M8" s="406" t="s">
        <v>138</v>
      </c>
      <c r="N8" s="406" t="s">
        <v>139</v>
      </c>
      <c r="O8" s="407" t="s">
        <v>27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7" ht="17.25" customHeight="1">
      <c r="A9" s="369" t="s">
        <v>231</v>
      </c>
      <c r="B9" s="519" t="s">
        <v>34</v>
      </c>
      <c r="C9" s="408">
        <v>41.002272727272725</v>
      </c>
      <c r="D9" s="408">
        <v>40.6875</v>
      </c>
      <c r="E9" s="409">
        <v>39.223214285714285</v>
      </c>
      <c r="F9" s="410">
        <v>39.963888888888889</v>
      </c>
      <c r="G9" s="409">
        <v>39.03125</v>
      </c>
      <c r="H9" s="411">
        <v>37.859375</v>
      </c>
      <c r="I9" s="412">
        <v>38.161111111111111</v>
      </c>
      <c r="J9" s="408">
        <v>37.18888888888889</v>
      </c>
      <c r="K9" s="411">
        <v>38</v>
      </c>
      <c r="L9" s="411"/>
      <c r="M9" s="411"/>
      <c r="N9" s="413"/>
      <c r="O9" s="414">
        <f t="shared" ref="O9:O63" si="0">AVERAGE(C9:N9)</f>
        <v>39.013055655763985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7" ht="17.25" customHeight="1">
      <c r="A10" s="369" t="s">
        <v>144</v>
      </c>
      <c r="B10" s="370" t="s">
        <v>101</v>
      </c>
      <c r="C10" s="408">
        <v>1.5967708333333333</v>
      </c>
      <c r="D10" s="408">
        <v>1.6552884615384618</v>
      </c>
      <c r="E10" s="409">
        <v>1.675</v>
      </c>
      <c r="F10" s="410">
        <v>1.7098214285714286</v>
      </c>
      <c r="G10" s="409">
        <v>1.6748626373626376</v>
      </c>
      <c r="H10" s="415">
        <v>1.3203571428571428</v>
      </c>
      <c r="I10" s="412">
        <v>0.95137133699633691</v>
      </c>
      <c r="J10" s="408">
        <v>0.99652777777777779</v>
      </c>
      <c r="K10" s="415">
        <v>0.97796474358974361</v>
      </c>
      <c r="L10" s="415">
        <v>0.96291208791208793</v>
      </c>
      <c r="M10" s="415">
        <v>0.98076923076923073</v>
      </c>
      <c r="N10" s="413">
        <v>0.97596153846153855</v>
      </c>
      <c r="O10" s="414">
        <f t="shared" si="0"/>
        <v>1.2898006015974766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7" ht="17.25" customHeight="1">
      <c r="A11" s="369" t="s">
        <v>145</v>
      </c>
      <c r="B11" s="370" t="s">
        <v>101</v>
      </c>
      <c r="C11" s="408">
        <v>1.4739880952380953</v>
      </c>
      <c r="D11" s="408">
        <v>1.5112500000000002</v>
      </c>
      <c r="E11" s="409">
        <v>1.6552884615384613</v>
      </c>
      <c r="F11" s="410">
        <v>1.6432692307692309</v>
      </c>
      <c r="G11" s="409">
        <v>1.6377403846153848</v>
      </c>
      <c r="H11" s="415">
        <v>1.2836538461538463</v>
      </c>
      <c r="I11" s="412">
        <v>0.91240384615384618</v>
      </c>
      <c r="J11" s="408">
        <v>0.9458333333333333</v>
      </c>
      <c r="K11" s="415">
        <v>0.95159090909090904</v>
      </c>
      <c r="L11" s="415">
        <v>0.93821212121212127</v>
      </c>
      <c r="M11" s="415">
        <v>0.95636363636363642</v>
      </c>
      <c r="N11" s="413">
        <v>0.97344444444444433</v>
      </c>
      <c r="O11" s="414">
        <f t="shared" si="0"/>
        <v>1.2402531924094424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7" ht="17.25" customHeight="1">
      <c r="A12" s="377" t="s">
        <v>146</v>
      </c>
      <c r="B12" s="370" t="s">
        <v>101</v>
      </c>
      <c r="C12" s="408">
        <v>1.0801785714285714</v>
      </c>
      <c r="D12" s="408">
        <v>1.095</v>
      </c>
      <c r="E12" s="409">
        <v>1.1125946969696969</v>
      </c>
      <c r="F12" s="410">
        <v>1.2653846153846151</v>
      </c>
      <c r="G12" s="409">
        <v>1.2718749999999999</v>
      </c>
      <c r="H12" s="415">
        <v>1.0679166666666666</v>
      </c>
      <c r="I12" s="412">
        <v>0.82520032051282055</v>
      </c>
      <c r="J12" s="408">
        <v>0.87560897435897422</v>
      </c>
      <c r="K12" s="415">
        <v>0.88787878787878793</v>
      </c>
      <c r="L12" s="415">
        <v>0.90941025641025652</v>
      </c>
      <c r="M12" s="415">
        <v>0.92386363636363644</v>
      </c>
      <c r="N12" s="413">
        <v>0.90999999999999992</v>
      </c>
      <c r="O12" s="414">
        <f t="shared" si="0"/>
        <v>1.0187426271645021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7" ht="17.25" customHeight="1">
      <c r="A13" s="377" t="s">
        <v>232</v>
      </c>
      <c r="B13" s="370" t="s">
        <v>101</v>
      </c>
      <c r="C13" s="408">
        <v>1.2863095238095239</v>
      </c>
      <c r="D13" s="408">
        <v>1.2501488095238094</v>
      </c>
      <c r="E13" s="409">
        <v>1.196628787878788</v>
      </c>
      <c r="F13" s="410">
        <v>1.1950189393939394</v>
      </c>
      <c r="G13" s="409">
        <v>1.3479204545454546</v>
      </c>
      <c r="H13" s="415">
        <v>1.178181818181818</v>
      </c>
      <c r="I13" s="412">
        <v>0.88933712121212127</v>
      </c>
      <c r="J13" s="408">
        <v>0.91954545454545455</v>
      </c>
      <c r="K13" s="415">
        <v>0.92288194444444449</v>
      </c>
      <c r="L13" s="415">
        <v>0.931111111111111</v>
      </c>
      <c r="M13" s="415">
        <v>0.94057539682539693</v>
      </c>
      <c r="N13" s="413">
        <v>0.91660714285714295</v>
      </c>
      <c r="O13" s="414">
        <f t="shared" si="0"/>
        <v>1.0811888753607504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7" ht="17.25" customHeight="1">
      <c r="A14" s="377" t="s">
        <v>254</v>
      </c>
      <c r="B14" s="370" t="s">
        <v>101</v>
      </c>
      <c r="C14" s="408">
        <v>1.8583333333333334</v>
      </c>
      <c r="D14" s="408">
        <v>2.0625</v>
      </c>
      <c r="E14" s="409">
        <v>2.0108333333333333</v>
      </c>
      <c r="F14" s="410">
        <v>2</v>
      </c>
      <c r="G14" s="409">
        <v>2</v>
      </c>
      <c r="H14" s="415">
        <v>1.6670833333333333</v>
      </c>
      <c r="I14" s="412">
        <v>0.80833333333333335</v>
      </c>
      <c r="J14" s="408">
        <v>0.83333333333333337</v>
      </c>
      <c r="K14" s="415">
        <v>0.83333333333333337</v>
      </c>
      <c r="L14" s="415">
        <v>0.81333333333333324</v>
      </c>
      <c r="M14" s="415">
        <v>0.85416666666666663</v>
      </c>
      <c r="N14" s="413">
        <v>0.9</v>
      </c>
      <c r="O14" s="414">
        <f t="shared" si="0"/>
        <v>1.3867708333333333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7" ht="17.25" customHeight="1">
      <c r="A15" s="377" t="s">
        <v>264</v>
      </c>
      <c r="B15" s="370" t="s">
        <v>101</v>
      </c>
      <c r="C15" s="408">
        <v>6.2291666666666661</v>
      </c>
      <c r="D15" s="408">
        <v>6.25</v>
      </c>
      <c r="E15" s="409">
        <v>6.2083333333333339</v>
      </c>
      <c r="F15" s="410">
        <v>6.0833333333333339</v>
      </c>
      <c r="G15" s="409">
        <v>6.104166666666667</v>
      </c>
      <c r="H15" s="415">
        <v>5.2374999999999998</v>
      </c>
      <c r="I15" s="412">
        <v>5.4458333333333329</v>
      </c>
      <c r="J15" s="408">
        <v>5.03125</v>
      </c>
      <c r="K15" s="415">
        <v>4.65625</v>
      </c>
      <c r="L15" s="415">
        <v>4.4333333333333327</v>
      </c>
      <c r="M15" s="415">
        <v>4.5833333333333339</v>
      </c>
      <c r="N15" s="413">
        <v>4.666666666666667</v>
      </c>
      <c r="O15" s="414">
        <f t="shared" si="0"/>
        <v>5.4107638888888898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484"/>
    </row>
    <row r="16" spans="1:27" ht="17.25" customHeight="1">
      <c r="A16" s="377" t="s">
        <v>147</v>
      </c>
      <c r="B16" s="370" t="s">
        <v>101</v>
      </c>
      <c r="C16" s="408">
        <v>2.41</v>
      </c>
      <c r="D16" s="408">
        <v>2.4475000000000002</v>
      </c>
      <c r="E16" s="409">
        <v>2.3583333333333334</v>
      </c>
      <c r="F16" s="410">
        <v>2.3666666666666667</v>
      </c>
      <c r="G16" s="409">
        <v>2.2916666666666665</v>
      </c>
      <c r="H16" s="415">
        <v>2.1666666666666665</v>
      </c>
      <c r="I16" s="412">
        <v>2.3125</v>
      </c>
      <c r="J16" s="408">
        <v>2.15</v>
      </c>
      <c r="K16" s="415">
        <v>1.6625000000000001</v>
      </c>
      <c r="L16" s="415">
        <v>1.65</v>
      </c>
      <c r="M16" s="415">
        <v>1.6833333333333333</v>
      </c>
      <c r="N16" s="413">
        <v>1.6800000000000002</v>
      </c>
      <c r="O16" s="414">
        <f t="shared" si="0"/>
        <v>2.0982638888888885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484"/>
    </row>
    <row r="17" spans="1:27" ht="17.25" customHeight="1">
      <c r="A17" s="416" t="s">
        <v>233</v>
      </c>
      <c r="B17" s="517" t="s">
        <v>34</v>
      </c>
      <c r="C17" s="408">
        <v>185.62976190476189</v>
      </c>
      <c r="D17" s="408">
        <v>191.02597402597399</v>
      </c>
      <c r="E17" s="417">
        <v>199.56818181818181</v>
      </c>
      <c r="F17" s="418">
        <v>203.77272727272728</v>
      </c>
      <c r="G17" s="417">
        <v>203.27272727272725</v>
      </c>
      <c r="H17" s="419">
        <v>196.70454545454547</v>
      </c>
      <c r="I17" s="420">
        <v>191.75454545454545</v>
      </c>
      <c r="J17" s="408">
        <v>193.98106060606059</v>
      </c>
      <c r="K17" s="419">
        <v>196.77430555555554</v>
      </c>
      <c r="L17" s="419">
        <v>201.27500000000001</v>
      </c>
      <c r="M17" s="419">
        <v>206.24652777777777</v>
      </c>
      <c r="N17" s="421">
        <v>212.03888888888886</v>
      </c>
      <c r="O17" s="420">
        <f t="shared" si="0"/>
        <v>198.50368716931214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484"/>
    </row>
    <row r="18" spans="1:27" ht="17.25" customHeight="1">
      <c r="A18" s="422" t="s">
        <v>152</v>
      </c>
      <c r="B18" s="518" t="s">
        <v>34</v>
      </c>
      <c r="C18" s="408">
        <v>135.13141025641025</v>
      </c>
      <c r="D18" s="408">
        <v>135.29326923076923</v>
      </c>
      <c r="E18" s="410">
        <v>145.52500000000001</v>
      </c>
      <c r="F18" s="394">
        <v>152.19101731601731</v>
      </c>
      <c r="G18" s="410">
        <v>164.75</v>
      </c>
      <c r="H18" s="424">
        <v>167.8125</v>
      </c>
      <c r="I18" s="414">
        <v>172.59090909090909</v>
      </c>
      <c r="J18" s="408">
        <v>172.90404040404042</v>
      </c>
      <c r="K18" s="424">
        <v>181.3095238095238</v>
      </c>
      <c r="L18" s="424">
        <v>181.28452380952382</v>
      </c>
      <c r="M18" s="424">
        <v>182.05208333333334</v>
      </c>
      <c r="N18" s="413">
        <v>184.72499999999999</v>
      </c>
      <c r="O18" s="414">
        <f t="shared" si="0"/>
        <v>164.63077310421059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484"/>
    </row>
    <row r="19" spans="1:27" ht="17.25" customHeight="1">
      <c r="A19" s="425" t="s">
        <v>154</v>
      </c>
      <c r="B19" s="518" t="s">
        <v>34</v>
      </c>
      <c r="C19" s="408">
        <v>159.4345238095238</v>
      </c>
      <c r="D19" s="408">
        <v>162.5</v>
      </c>
      <c r="E19" s="426"/>
      <c r="F19" s="426"/>
      <c r="G19" s="410"/>
      <c r="H19" s="424">
        <v>82.168750000000003</v>
      </c>
      <c r="I19" s="414">
        <v>70.316666666666663</v>
      </c>
      <c r="J19" s="408">
        <v>72.729166666666671</v>
      </c>
      <c r="K19" s="424">
        <v>61.25</v>
      </c>
      <c r="L19" s="424"/>
      <c r="M19" s="415"/>
      <c r="N19" s="413"/>
      <c r="O19" s="414">
        <f t="shared" si="0"/>
        <v>101.39985119047618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484"/>
    </row>
    <row r="20" spans="1:27" ht="17.25" customHeight="1">
      <c r="A20" s="425" t="s">
        <v>265</v>
      </c>
      <c r="B20" s="518" t="s">
        <v>266</v>
      </c>
      <c r="C20" s="408">
        <v>248.08333333333334</v>
      </c>
      <c r="D20" s="408">
        <v>253.95833333333331</v>
      </c>
      <c r="E20" s="410">
        <v>251.14583333333331</v>
      </c>
      <c r="F20" s="410">
        <v>241.8125</v>
      </c>
      <c r="G20" s="410">
        <v>242.375</v>
      </c>
      <c r="H20" s="424">
        <v>241.60714285714286</v>
      </c>
      <c r="I20" s="414">
        <v>278.20833333333331</v>
      </c>
      <c r="J20" s="408">
        <v>280.625</v>
      </c>
      <c r="K20" s="424">
        <v>275.95833333333331</v>
      </c>
      <c r="L20" s="424">
        <v>279.66666666666663</v>
      </c>
      <c r="M20" s="415">
        <v>281.45833333333337</v>
      </c>
      <c r="N20" s="413">
        <v>280</v>
      </c>
      <c r="O20" s="414">
        <f t="shared" si="0"/>
        <v>262.90823412698415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484"/>
    </row>
    <row r="21" spans="1:27" ht="17.25" customHeight="1">
      <c r="A21" s="377" t="s">
        <v>157</v>
      </c>
      <c r="B21" s="370" t="s">
        <v>101</v>
      </c>
      <c r="C21" s="408">
        <v>0.79338235294117632</v>
      </c>
      <c r="D21" s="408">
        <v>0.84852941176470575</v>
      </c>
      <c r="E21" s="409">
        <v>0.90233516483516496</v>
      </c>
      <c r="F21" s="410">
        <v>0.99479166666666674</v>
      </c>
      <c r="G21" s="409">
        <v>1.0007305194805196</v>
      </c>
      <c r="H21" s="415">
        <v>0.81214285714285717</v>
      </c>
      <c r="I21" s="412">
        <v>0.8697802197802198</v>
      </c>
      <c r="J21" s="408">
        <v>0.94130140692640696</v>
      </c>
      <c r="K21" s="415">
        <v>0.9483745421245422</v>
      </c>
      <c r="L21" s="415">
        <v>0.94928571428571418</v>
      </c>
      <c r="M21" s="415">
        <v>0.95184294871794872</v>
      </c>
      <c r="N21" s="413">
        <v>0.94916666666666671</v>
      </c>
      <c r="O21" s="414">
        <f t="shared" si="0"/>
        <v>0.91347195594438235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484"/>
    </row>
    <row r="22" spans="1:27" ht="17.25" customHeight="1">
      <c r="A22" s="377" t="s">
        <v>159</v>
      </c>
      <c r="B22" s="519" t="s">
        <v>34</v>
      </c>
      <c r="C22" s="408">
        <v>20.696969696969695</v>
      </c>
      <c r="D22" s="408">
        <v>22.975820707070707</v>
      </c>
      <c r="E22" s="409">
        <v>23.932291666666668</v>
      </c>
      <c r="F22" s="410">
        <v>25.5</v>
      </c>
      <c r="G22" s="409">
        <v>25.404761904761902</v>
      </c>
      <c r="H22" s="415">
        <v>24.263888888888889</v>
      </c>
      <c r="I22" s="412">
        <v>21.108522727272728</v>
      </c>
      <c r="J22" s="408">
        <v>19.970238095238095</v>
      </c>
      <c r="K22" s="415">
        <v>18.666666666666668</v>
      </c>
      <c r="L22" s="415">
        <v>16</v>
      </c>
      <c r="M22" s="415"/>
      <c r="N22" s="413"/>
      <c r="O22" s="414">
        <f t="shared" si="0"/>
        <v>21.851916035353536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484"/>
    </row>
    <row r="23" spans="1:27" ht="17.25" customHeight="1">
      <c r="A23" s="377" t="s">
        <v>160</v>
      </c>
      <c r="B23" s="519" t="s">
        <v>34</v>
      </c>
      <c r="C23" s="408">
        <v>56.458333333333336</v>
      </c>
      <c r="D23" s="408">
        <v>57</v>
      </c>
      <c r="E23" s="409">
        <v>59.3125</v>
      </c>
      <c r="F23" s="410">
        <v>57.5625</v>
      </c>
      <c r="G23" s="409">
        <v>58.5</v>
      </c>
      <c r="H23" s="415">
        <v>57.75</v>
      </c>
      <c r="I23" s="412">
        <v>54.416666666666664</v>
      </c>
      <c r="J23" s="408">
        <v>50.1875</v>
      </c>
      <c r="K23" s="415">
        <v>49.25</v>
      </c>
      <c r="L23" s="415">
        <v>49.4</v>
      </c>
      <c r="M23" s="415">
        <v>47.5</v>
      </c>
      <c r="N23" s="413">
        <v>50.9</v>
      </c>
      <c r="O23" s="414">
        <f t="shared" si="0"/>
        <v>54.01979166666667</v>
      </c>
      <c r="P23" s="319"/>
      <c r="Q23" s="319"/>
      <c r="R23" s="319"/>
      <c r="S23" s="319"/>
      <c r="T23" s="58"/>
      <c r="U23" s="319"/>
      <c r="V23" s="58"/>
      <c r="W23" s="58"/>
      <c r="X23" s="58"/>
      <c r="Y23" s="58"/>
      <c r="Z23" s="58"/>
    </row>
    <row r="24" spans="1:27" ht="17.25" customHeight="1">
      <c r="A24" s="377" t="s">
        <v>279</v>
      </c>
      <c r="B24" s="519" t="s">
        <v>47</v>
      </c>
      <c r="C24" s="408"/>
      <c r="D24" s="408">
        <v>744</v>
      </c>
      <c r="E24" s="409">
        <v>757.61904761904759</v>
      </c>
      <c r="F24" s="410">
        <v>827.33928571428567</v>
      </c>
      <c r="G24" s="409">
        <v>839.73214285714289</v>
      </c>
      <c r="H24" s="415">
        <v>837.78409090909088</v>
      </c>
      <c r="I24" s="412">
        <v>846.79945054945051</v>
      </c>
      <c r="J24" s="408">
        <v>863.66758241758237</v>
      </c>
      <c r="K24" s="415">
        <v>877.5</v>
      </c>
      <c r="L24" s="415">
        <v>880.85714285714278</v>
      </c>
      <c r="M24" s="415">
        <v>883.57142857142867</v>
      </c>
      <c r="N24" s="413">
        <v>877.42857142857133</v>
      </c>
      <c r="O24" s="414">
        <f t="shared" si="0"/>
        <v>839.66352208397666</v>
      </c>
      <c r="P24" s="319"/>
      <c r="Q24" s="319"/>
      <c r="R24" s="319"/>
      <c r="S24" s="319"/>
      <c r="T24" s="58"/>
      <c r="U24" s="319"/>
      <c r="V24" s="58"/>
      <c r="W24" s="58"/>
      <c r="X24" s="58"/>
      <c r="Y24" s="58"/>
      <c r="Z24" s="58"/>
    </row>
    <row r="25" spans="1:27" ht="17.25" customHeight="1">
      <c r="A25" s="377" t="s">
        <v>161</v>
      </c>
      <c r="B25" s="519" t="s">
        <v>47</v>
      </c>
      <c r="C25" s="408">
        <v>672.05882352941171</v>
      </c>
      <c r="D25" s="408">
        <v>683.15126050420167</v>
      </c>
      <c r="E25" s="409">
        <v>704.64285714285722</v>
      </c>
      <c r="F25" s="410">
        <v>746.92857142857156</v>
      </c>
      <c r="G25" s="409">
        <v>759.64285714285711</v>
      </c>
      <c r="H25" s="415">
        <v>747.32142857142856</v>
      </c>
      <c r="I25" s="412">
        <v>734.32005494505506</v>
      </c>
      <c r="J25" s="408">
        <v>747.8434065934066</v>
      </c>
      <c r="K25" s="415">
        <v>727.67857142857144</v>
      </c>
      <c r="L25" s="415">
        <v>736.5</v>
      </c>
      <c r="M25" s="415">
        <v>765.08928571428567</v>
      </c>
      <c r="N25" s="413">
        <v>770.78571428571433</v>
      </c>
      <c r="O25" s="414">
        <f t="shared" si="0"/>
        <v>732.99690260719672</v>
      </c>
      <c r="P25" s="319"/>
      <c r="Q25" s="319"/>
      <c r="R25" s="319"/>
      <c r="S25" s="319"/>
      <c r="T25" s="58"/>
      <c r="U25" s="319"/>
      <c r="V25" s="58"/>
      <c r="W25" s="58"/>
      <c r="X25" s="58"/>
      <c r="Y25" s="58"/>
      <c r="Z25" s="58"/>
    </row>
    <row r="26" spans="1:27" ht="17.25" customHeight="1">
      <c r="A26" s="377" t="s">
        <v>234</v>
      </c>
      <c r="B26" s="519" t="s">
        <v>47</v>
      </c>
      <c r="C26" s="408">
        <v>567.20588235294122</v>
      </c>
      <c r="D26" s="408">
        <v>578.61869747899163</v>
      </c>
      <c r="E26" s="409">
        <v>598.625</v>
      </c>
      <c r="F26" s="410">
        <v>626.16071428571433</v>
      </c>
      <c r="G26" s="409">
        <v>642.41071428571422</v>
      </c>
      <c r="H26" s="415">
        <v>656.69642857142856</v>
      </c>
      <c r="I26" s="412">
        <v>659.82142857142856</v>
      </c>
      <c r="J26" s="408">
        <v>675.70054945054949</v>
      </c>
      <c r="K26" s="415">
        <v>675.17857142857144</v>
      </c>
      <c r="L26" s="415">
        <v>679.35714285714289</v>
      </c>
      <c r="M26" s="415">
        <v>684.01785714285711</v>
      </c>
      <c r="N26" s="413">
        <v>680</v>
      </c>
      <c r="O26" s="414">
        <f t="shared" si="0"/>
        <v>643.64941553544497</v>
      </c>
      <c r="P26" s="319"/>
      <c r="Q26" s="319"/>
      <c r="R26" s="319"/>
      <c r="S26" s="319"/>
      <c r="T26" s="58"/>
      <c r="U26" s="319"/>
      <c r="V26" s="58"/>
      <c r="W26" s="58"/>
      <c r="X26" s="58"/>
      <c r="Y26" s="58"/>
      <c r="Z26" s="58"/>
    </row>
    <row r="27" spans="1:27" ht="17.25" customHeight="1">
      <c r="A27" s="425" t="s">
        <v>163</v>
      </c>
      <c r="B27" s="518" t="s">
        <v>106</v>
      </c>
      <c r="C27" s="408">
        <v>97.941176470588232</v>
      </c>
      <c r="D27" s="408">
        <v>99.737788865546221</v>
      </c>
      <c r="E27" s="410">
        <v>105.78571428571428</v>
      </c>
      <c r="F27" s="427">
        <v>112.375</v>
      </c>
      <c r="G27" s="410">
        <v>116.19642857142858</v>
      </c>
      <c r="H27" s="424">
        <v>115.53708791208791</v>
      </c>
      <c r="I27" s="414">
        <v>114.5</v>
      </c>
      <c r="J27" s="408">
        <v>113.94642857142856</v>
      </c>
      <c r="K27" s="424">
        <v>117.08928571428569</v>
      </c>
      <c r="L27" s="424">
        <v>120.17142857142858</v>
      </c>
      <c r="M27" s="424">
        <v>125.78571428571428</v>
      </c>
      <c r="N27" s="413">
        <v>126.15714285714287</v>
      </c>
      <c r="O27" s="414">
        <f t="shared" si="0"/>
        <v>113.76859967544709</v>
      </c>
      <c r="P27" s="319"/>
      <c r="Q27" s="319"/>
      <c r="R27" s="319"/>
      <c r="S27" s="319"/>
      <c r="T27" s="58"/>
      <c r="U27" s="319"/>
      <c r="V27" s="58"/>
      <c r="W27" s="58"/>
      <c r="X27" s="58"/>
      <c r="Y27" s="58"/>
      <c r="Z27" s="58"/>
    </row>
    <row r="28" spans="1:27" ht="17.25" customHeight="1">
      <c r="A28" s="369" t="s">
        <v>164</v>
      </c>
      <c r="B28" s="519" t="s">
        <v>106</v>
      </c>
      <c r="C28" s="408">
        <v>99.558823529411782</v>
      </c>
      <c r="D28" s="408">
        <v>101.50630252100839</v>
      </c>
      <c r="E28" s="409">
        <v>107.58928571428571</v>
      </c>
      <c r="F28" s="410">
        <v>113.71428571428572</v>
      </c>
      <c r="G28" s="409">
        <v>118.05357142857143</v>
      </c>
      <c r="H28" s="415">
        <v>117.5</v>
      </c>
      <c r="I28" s="412">
        <v>116.35714285714286</v>
      </c>
      <c r="J28" s="408">
        <v>115.67857142857143</v>
      </c>
      <c r="K28" s="415">
        <v>118.875</v>
      </c>
      <c r="L28" s="415">
        <v>121.94285714285714</v>
      </c>
      <c r="M28" s="415">
        <v>127.44642857142858</v>
      </c>
      <c r="N28" s="413">
        <v>127.87142857142858</v>
      </c>
      <c r="O28" s="414">
        <f t="shared" si="0"/>
        <v>115.50780812324932</v>
      </c>
      <c r="P28" s="319"/>
      <c r="Q28" s="319"/>
      <c r="R28" s="319"/>
      <c r="S28" s="319"/>
      <c r="T28" s="58"/>
      <c r="U28" s="319"/>
      <c r="V28" s="58"/>
      <c r="W28" s="58"/>
      <c r="X28" s="58"/>
      <c r="Y28" s="58"/>
      <c r="Z28" s="58"/>
    </row>
    <row r="29" spans="1:27" ht="17.25" customHeight="1">
      <c r="A29" s="369" t="s">
        <v>166</v>
      </c>
      <c r="B29" s="519" t="s">
        <v>47</v>
      </c>
      <c r="C29" s="408">
        <v>888.67647058823536</v>
      </c>
      <c r="D29" s="408">
        <v>924.35924369747886</v>
      </c>
      <c r="E29" s="409">
        <v>986.57738095238096</v>
      </c>
      <c r="F29" s="410">
        <v>999.41071428571433</v>
      </c>
      <c r="G29" s="409">
        <v>998.39285714285711</v>
      </c>
      <c r="H29" s="415">
        <v>1024.8214285714287</v>
      </c>
      <c r="I29" s="412">
        <v>1035.5357142857142</v>
      </c>
      <c r="J29" s="408">
        <v>1039.375</v>
      </c>
      <c r="K29" s="415">
        <v>1055.9821428571429</v>
      </c>
      <c r="L29" s="415">
        <v>1073.6428571428573</v>
      </c>
      <c r="M29" s="415">
        <v>1088.3928571428571</v>
      </c>
      <c r="N29" s="413">
        <v>1079.9120879120881</v>
      </c>
      <c r="O29" s="414">
        <f t="shared" si="0"/>
        <v>1016.2565628815628</v>
      </c>
      <c r="P29" s="319"/>
      <c r="Q29" s="319"/>
      <c r="R29" s="319"/>
      <c r="S29" s="319"/>
      <c r="T29" s="58"/>
      <c r="U29" s="319"/>
      <c r="V29" s="58"/>
      <c r="W29" s="58"/>
      <c r="X29" s="58"/>
      <c r="Y29" s="58"/>
      <c r="Z29" s="58"/>
    </row>
    <row r="30" spans="1:27" ht="17.25" customHeight="1">
      <c r="A30" s="369" t="s">
        <v>235</v>
      </c>
      <c r="B30" s="519" t="s">
        <v>47</v>
      </c>
      <c r="C30" s="408">
        <v>1523.59375</v>
      </c>
      <c r="D30" s="408">
        <v>1559.9759615384614</v>
      </c>
      <c r="E30" s="409">
        <v>1694.2445054945056</v>
      </c>
      <c r="F30" s="410">
        <v>1701.2362637362639</v>
      </c>
      <c r="G30" s="409">
        <v>1665.1923076923076</v>
      </c>
      <c r="H30" s="415">
        <v>1690.3846153846152</v>
      </c>
      <c r="I30" s="412">
        <v>1741.9642857142856</v>
      </c>
      <c r="J30" s="408">
        <v>1686.9642857142858</v>
      </c>
      <c r="K30" s="415">
        <v>1599.0178571428571</v>
      </c>
      <c r="L30" s="415">
        <v>1579.7857142857142</v>
      </c>
      <c r="M30" s="415">
        <v>1578.901098901099</v>
      </c>
      <c r="N30" s="413">
        <v>1573.3571428571427</v>
      </c>
      <c r="O30" s="414">
        <f t="shared" si="0"/>
        <v>1632.8848157051282</v>
      </c>
      <c r="P30" s="319"/>
      <c r="Q30" s="319"/>
      <c r="R30" s="319"/>
      <c r="S30" s="319"/>
      <c r="T30" s="58"/>
      <c r="U30" s="319"/>
      <c r="V30" s="58"/>
      <c r="W30" s="58"/>
      <c r="X30" s="58"/>
      <c r="Y30" s="58"/>
      <c r="Z30" s="58"/>
    </row>
    <row r="31" spans="1:27" ht="17.25" customHeight="1">
      <c r="A31" s="369" t="s">
        <v>169</v>
      </c>
      <c r="B31" s="519" t="s">
        <v>47</v>
      </c>
      <c r="C31" s="408">
        <v>2340.7738095238101</v>
      </c>
      <c r="D31" s="408">
        <v>2376.7460878582206</v>
      </c>
      <c r="E31" s="409">
        <v>2444.1620879120878</v>
      </c>
      <c r="F31" s="410">
        <v>2498.2142857142853</v>
      </c>
      <c r="G31" s="409">
        <v>2489.1071428571427</v>
      </c>
      <c r="H31" s="415">
        <v>2568.75</v>
      </c>
      <c r="I31" s="412">
        <v>2606.25</v>
      </c>
      <c r="J31" s="408">
        <v>2613.1868131868132</v>
      </c>
      <c r="K31" s="415">
        <v>2566.4285714285716</v>
      </c>
      <c r="L31" s="415">
        <v>2566.5714285714289</v>
      </c>
      <c r="M31" s="415">
        <v>2577.8708791208792</v>
      </c>
      <c r="N31" s="413">
        <v>2572.7142857142858</v>
      </c>
      <c r="O31" s="414">
        <f t="shared" si="0"/>
        <v>2518.3979493239608</v>
      </c>
      <c r="P31" s="319"/>
      <c r="Q31" s="319"/>
      <c r="R31" s="319"/>
      <c r="S31" s="319"/>
      <c r="T31" s="58"/>
      <c r="U31" s="319"/>
      <c r="V31" s="58"/>
      <c r="W31" s="58"/>
      <c r="X31" s="58"/>
      <c r="Y31" s="58"/>
      <c r="Z31" s="58"/>
    </row>
    <row r="32" spans="1:27" ht="17.25" customHeight="1">
      <c r="A32" s="425" t="s">
        <v>170</v>
      </c>
      <c r="B32" s="518" t="s">
        <v>106</v>
      </c>
      <c r="C32" s="408">
        <v>88.955882352941188</v>
      </c>
      <c r="D32" s="408">
        <v>90.845588235294116</v>
      </c>
      <c r="E32" s="410">
        <v>97.696428571428569</v>
      </c>
      <c r="F32" s="394">
        <v>102.58928571428572</v>
      </c>
      <c r="G32" s="410">
        <v>106.98214285714286</v>
      </c>
      <c r="H32" s="424">
        <v>106.2967032967033</v>
      </c>
      <c r="I32" s="414">
        <v>106.14285714285715</v>
      </c>
      <c r="J32" s="408">
        <v>105.03571428571428</v>
      </c>
      <c r="K32" s="424">
        <v>108.42857142857143</v>
      </c>
      <c r="L32" s="424">
        <v>111.32857142857142</v>
      </c>
      <c r="M32" s="424">
        <v>116.14285714285714</v>
      </c>
      <c r="N32" s="413">
        <v>115.78571428571429</v>
      </c>
      <c r="O32" s="414">
        <f t="shared" si="0"/>
        <v>104.68585972850677</v>
      </c>
      <c r="P32" s="319"/>
      <c r="Q32" s="319"/>
      <c r="R32" s="319"/>
      <c r="S32" s="319"/>
      <c r="T32" s="58"/>
      <c r="U32" s="319"/>
      <c r="V32" s="58"/>
      <c r="W32" s="58"/>
      <c r="X32" s="58"/>
      <c r="Y32" s="58"/>
      <c r="Z32" s="58"/>
    </row>
    <row r="33" spans="1:27" ht="17.25" customHeight="1">
      <c r="A33" s="377" t="s">
        <v>236</v>
      </c>
      <c r="B33" s="519" t="s">
        <v>106</v>
      </c>
      <c r="C33" s="408">
        <v>90.75</v>
      </c>
      <c r="D33" s="408">
        <v>92.724789915966397</v>
      </c>
      <c r="E33" s="409">
        <v>99.446428571428569</v>
      </c>
      <c r="F33" s="410">
        <v>104.19642857142857</v>
      </c>
      <c r="G33" s="409">
        <v>108.75</v>
      </c>
      <c r="H33" s="415">
        <v>108.875</v>
      </c>
      <c r="I33" s="412">
        <v>108.07142857142858</v>
      </c>
      <c r="J33" s="408">
        <v>106.98214285714286</v>
      </c>
      <c r="K33" s="415">
        <v>110.26785714285714</v>
      </c>
      <c r="L33" s="415">
        <v>113.08571428571429</v>
      </c>
      <c r="M33" s="415">
        <v>117.92857142857143</v>
      </c>
      <c r="N33" s="413">
        <v>117.51428571428571</v>
      </c>
      <c r="O33" s="414">
        <f t="shared" si="0"/>
        <v>106.54938725490194</v>
      </c>
      <c r="P33" s="319"/>
      <c r="Q33" s="319"/>
      <c r="R33" s="319"/>
      <c r="S33" s="319"/>
      <c r="T33" s="58"/>
      <c r="U33" s="319"/>
      <c r="V33" s="58"/>
      <c r="W33" s="58"/>
      <c r="X33" s="58"/>
      <c r="Y33" s="58"/>
      <c r="Z33" s="58"/>
      <c r="AA33" s="484"/>
    </row>
    <row r="34" spans="1:27" ht="17.25" customHeight="1">
      <c r="A34" s="416" t="s">
        <v>237</v>
      </c>
      <c r="B34" s="517" t="s">
        <v>70</v>
      </c>
      <c r="C34" s="408">
        <v>0.83249999999999991</v>
      </c>
      <c r="D34" s="408">
        <v>0.84318277310924372</v>
      </c>
      <c r="E34" s="417">
        <v>0.82303571428571431</v>
      </c>
      <c r="F34" s="418">
        <v>0.82410714285714293</v>
      </c>
      <c r="G34" s="417">
        <v>0.83739010989010998</v>
      </c>
      <c r="H34" s="419">
        <v>0.81839285714285737</v>
      </c>
      <c r="I34" s="420">
        <v>0.8303846153846155</v>
      </c>
      <c r="J34" s="408">
        <v>0.82821428571428579</v>
      </c>
      <c r="K34" s="419">
        <v>0.83170329670329668</v>
      </c>
      <c r="L34" s="419">
        <v>0.82942857142857151</v>
      </c>
      <c r="M34" s="419">
        <v>0.8521428571428572</v>
      </c>
      <c r="N34" s="428">
        <v>0.77699999999999991</v>
      </c>
      <c r="O34" s="420">
        <f t="shared" si="0"/>
        <v>0.82729018530489118</v>
      </c>
      <c r="P34" s="319"/>
      <c r="Q34" s="319"/>
      <c r="R34" s="319"/>
      <c r="S34" s="319"/>
      <c r="T34" s="58"/>
      <c r="U34" s="319"/>
      <c r="V34" s="58"/>
      <c r="W34" s="58"/>
      <c r="X34" s="58"/>
      <c r="Y34" s="58"/>
      <c r="Z34" s="58"/>
      <c r="AA34" s="484"/>
    </row>
    <row r="35" spans="1:27" ht="17.25" customHeight="1">
      <c r="A35" s="377" t="s">
        <v>259</v>
      </c>
      <c r="B35" s="519" t="s">
        <v>70</v>
      </c>
      <c r="C35" s="408">
        <v>14.899356617647058</v>
      </c>
      <c r="D35" s="408">
        <v>15.271634615384615</v>
      </c>
      <c r="E35" s="409">
        <v>15.115748834498833</v>
      </c>
      <c r="F35" s="410">
        <v>15.309294871794872</v>
      </c>
      <c r="G35" s="409">
        <v>15.477272727272727</v>
      </c>
      <c r="H35" s="415">
        <v>15.623106060606061</v>
      </c>
      <c r="I35" s="412">
        <v>15.354166666666666</v>
      </c>
      <c r="J35" s="408">
        <v>15.583333333333334</v>
      </c>
      <c r="K35" s="415">
        <v>15.958333333333332</v>
      </c>
      <c r="L35" s="415">
        <v>15.990303030303028</v>
      </c>
      <c r="M35" s="415">
        <v>16.083333333333336</v>
      </c>
      <c r="N35" s="413">
        <v>16.4981684981685</v>
      </c>
      <c r="O35" s="414">
        <f t="shared" si="0"/>
        <v>15.597004326861866</v>
      </c>
      <c r="P35" s="319"/>
      <c r="Q35" s="319"/>
      <c r="R35" s="319"/>
      <c r="S35" s="319"/>
      <c r="T35" s="58"/>
      <c r="U35" s="319"/>
      <c r="V35" s="58"/>
      <c r="W35" s="58"/>
      <c r="X35" s="58"/>
      <c r="Y35" s="58"/>
      <c r="Z35" s="58"/>
      <c r="AA35" s="484"/>
    </row>
    <row r="36" spans="1:27" ht="17.25" customHeight="1">
      <c r="A36" s="377" t="s">
        <v>176</v>
      </c>
      <c r="B36" s="519" t="s">
        <v>47</v>
      </c>
      <c r="C36" s="408">
        <v>16.470588235294116</v>
      </c>
      <c r="D36" s="408">
        <v>16.903361344537814</v>
      </c>
      <c r="E36" s="409">
        <v>16.758928571428573</v>
      </c>
      <c r="F36" s="410">
        <v>17.464285714285712</v>
      </c>
      <c r="G36" s="409">
        <v>17.75</v>
      </c>
      <c r="H36" s="415">
        <v>16.55</v>
      </c>
      <c r="I36" s="412">
        <v>17.321428571428573</v>
      </c>
      <c r="J36" s="408">
        <v>17.553571428571431</v>
      </c>
      <c r="K36" s="415">
        <v>17.104395604395606</v>
      </c>
      <c r="L36" s="415">
        <v>16.741758241758241</v>
      </c>
      <c r="M36" s="415">
        <v>16.854395604395606</v>
      </c>
      <c r="N36" s="413">
        <v>16.671428571428571</v>
      </c>
      <c r="O36" s="414">
        <f t="shared" si="0"/>
        <v>17.012011823960353</v>
      </c>
      <c r="P36" s="319"/>
      <c r="Q36" s="319"/>
      <c r="R36" s="319"/>
      <c r="S36" s="319"/>
      <c r="T36" s="58"/>
      <c r="U36" s="319"/>
      <c r="V36" s="58"/>
      <c r="W36" s="58"/>
      <c r="X36" s="58"/>
      <c r="Y36" s="58"/>
      <c r="Z36" s="58"/>
      <c r="AA36" s="484"/>
    </row>
    <row r="37" spans="1:27" ht="17.25" customHeight="1">
      <c r="A37" s="377" t="s">
        <v>178</v>
      </c>
      <c r="B37" s="519" t="s">
        <v>179</v>
      </c>
      <c r="C37" s="408">
        <v>3.9264705882352944</v>
      </c>
      <c r="D37" s="408">
        <v>4.0325630252100844</v>
      </c>
      <c r="E37" s="409">
        <v>3.9725274725274726</v>
      </c>
      <c r="F37" s="410">
        <v>4.0357142857142847</v>
      </c>
      <c r="G37" s="409">
        <v>4.125</v>
      </c>
      <c r="H37" s="415">
        <v>3.6473214285714279</v>
      </c>
      <c r="I37" s="412">
        <v>4.0178571428571432</v>
      </c>
      <c r="J37" s="408">
        <v>4.2214285714285715</v>
      </c>
      <c r="K37" s="415">
        <v>4.3562500000000002</v>
      </c>
      <c r="L37" s="415">
        <v>4.3007142857142862</v>
      </c>
      <c r="M37" s="415">
        <v>4.3511446886446894</v>
      </c>
      <c r="N37" s="413">
        <v>4.4399999999999995</v>
      </c>
      <c r="O37" s="414">
        <f t="shared" si="0"/>
        <v>4.1189159574086043</v>
      </c>
      <c r="P37" s="319"/>
      <c r="Q37" s="319"/>
      <c r="R37" s="319"/>
      <c r="S37" s="319"/>
      <c r="T37" s="58"/>
      <c r="U37" s="319"/>
      <c r="V37" s="58"/>
      <c r="W37" s="58"/>
      <c r="X37" s="58"/>
      <c r="Y37" s="58"/>
      <c r="Z37" s="58"/>
      <c r="AA37" s="484"/>
    </row>
    <row r="38" spans="1:27" ht="17.25" customHeight="1">
      <c r="A38" s="429" t="s">
        <v>181</v>
      </c>
      <c r="B38" s="430" t="s">
        <v>49</v>
      </c>
      <c r="C38" s="408">
        <v>3.7207720588235298</v>
      </c>
      <c r="D38" s="408">
        <v>3.7309873949579835</v>
      </c>
      <c r="E38" s="431">
        <v>3.6721153846153847</v>
      </c>
      <c r="F38" s="431">
        <v>3.7788461538461542</v>
      </c>
      <c r="G38" s="431">
        <v>3.9185897435897434</v>
      </c>
      <c r="H38" s="432">
        <v>3.9134615384615383</v>
      </c>
      <c r="I38" s="433">
        <v>3.9961538461538457</v>
      </c>
      <c r="J38" s="408">
        <v>4.2846153846153845</v>
      </c>
      <c r="K38" s="432">
        <v>4.4032051282051281</v>
      </c>
      <c r="L38" s="432">
        <v>4.4176923076923078</v>
      </c>
      <c r="M38" s="432">
        <v>4.4525641025641027</v>
      </c>
      <c r="N38" s="428">
        <v>4.4353846153846153</v>
      </c>
      <c r="O38" s="420">
        <f t="shared" si="0"/>
        <v>4.0603656382424766</v>
      </c>
      <c r="P38" s="319"/>
      <c r="Q38" s="319"/>
      <c r="R38" s="319"/>
      <c r="S38" s="319"/>
      <c r="T38" s="58"/>
      <c r="U38" s="319"/>
      <c r="V38" s="58"/>
      <c r="W38" s="58"/>
      <c r="X38" s="58"/>
      <c r="Y38" s="58"/>
      <c r="Z38" s="58"/>
      <c r="AA38" s="484"/>
    </row>
    <row r="39" spans="1:27" ht="17.25" customHeight="1">
      <c r="A39" s="377" t="s">
        <v>267</v>
      </c>
      <c r="B39" s="370" t="s">
        <v>101</v>
      </c>
      <c r="C39" s="408">
        <v>8.7767857142857153</v>
      </c>
      <c r="D39" s="408">
        <v>8.6964285714285712</v>
      </c>
      <c r="E39" s="409">
        <v>8.5178571428571423</v>
      </c>
      <c r="F39" s="410">
        <v>8.8258928571428577</v>
      </c>
      <c r="G39" s="409">
        <v>9</v>
      </c>
      <c r="H39" s="415">
        <v>8.5160714285714292</v>
      </c>
      <c r="I39" s="412">
        <v>8.9186507936507944</v>
      </c>
      <c r="J39" s="408">
        <v>8.953125</v>
      </c>
      <c r="K39" s="415">
        <v>8.2160714285714285</v>
      </c>
      <c r="L39" s="415">
        <v>8.2342857142857131</v>
      </c>
      <c r="M39" s="415">
        <v>8.2321428571428559</v>
      </c>
      <c r="N39" s="413">
        <v>8.328571428571431</v>
      </c>
      <c r="O39" s="414">
        <f t="shared" si="0"/>
        <v>8.6013235780423294</v>
      </c>
      <c r="P39" s="319"/>
      <c r="Q39" s="319"/>
      <c r="R39" s="319"/>
      <c r="S39" s="319"/>
      <c r="T39" s="58"/>
      <c r="U39" s="319"/>
      <c r="V39" s="58"/>
      <c r="W39" s="58"/>
      <c r="X39" s="58"/>
      <c r="Y39" s="58"/>
      <c r="Z39" s="58"/>
      <c r="AA39" s="484"/>
    </row>
    <row r="40" spans="1:27" ht="17.25" customHeight="1">
      <c r="A40" s="377" t="s">
        <v>239</v>
      </c>
      <c r="B40" s="370" t="s">
        <v>101</v>
      </c>
      <c r="C40" s="408">
        <v>4.7</v>
      </c>
      <c r="D40" s="408">
        <v>4.7699999999999996</v>
      </c>
      <c r="E40" s="409">
        <v>4.8</v>
      </c>
      <c r="F40" s="410">
        <v>4.88</v>
      </c>
      <c r="G40" s="409">
        <v>4.9800000000000004</v>
      </c>
      <c r="H40" s="415">
        <v>5.04</v>
      </c>
      <c r="I40" s="412">
        <v>4.92</v>
      </c>
      <c r="J40" s="408">
        <v>5.18</v>
      </c>
      <c r="K40" s="415">
        <v>5.45</v>
      </c>
      <c r="L40" s="415">
        <v>5.53</v>
      </c>
      <c r="M40" s="415">
        <v>5.64</v>
      </c>
      <c r="N40" s="413">
        <v>5.68</v>
      </c>
      <c r="O40" s="414">
        <f t="shared" si="0"/>
        <v>5.1308333333333334</v>
      </c>
      <c r="P40" s="319"/>
      <c r="Q40" s="319"/>
      <c r="R40" s="319"/>
      <c r="S40" s="319"/>
      <c r="T40" s="58"/>
      <c r="U40" s="319"/>
      <c r="V40" s="58"/>
      <c r="W40" s="58"/>
      <c r="X40" s="58"/>
      <c r="Y40" s="58"/>
      <c r="Z40" s="58"/>
      <c r="AA40" s="484"/>
    </row>
    <row r="41" spans="1:27" ht="17.25" customHeight="1">
      <c r="A41" s="377" t="s">
        <v>240</v>
      </c>
      <c r="B41" s="370" t="s">
        <v>49</v>
      </c>
      <c r="C41" s="408">
        <v>6.1649999999999991</v>
      </c>
      <c r="D41" s="408">
        <v>6.2359365634365629</v>
      </c>
      <c r="E41" s="409">
        <v>6.2073863636363633</v>
      </c>
      <c r="F41" s="410">
        <v>6.2785984848484846</v>
      </c>
      <c r="G41" s="409">
        <v>6.5333333333333332</v>
      </c>
      <c r="H41" s="415">
        <v>6.4645833333333327</v>
      </c>
      <c r="I41" s="412">
        <v>6.6513257575757576</v>
      </c>
      <c r="J41" s="408">
        <v>6.829545454545455</v>
      </c>
      <c r="K41" s="415">
        <v>6.6523295454545455</v>
      </c>
      <c r="L41" s="415">
        <v>7.1622222222222218</v>
      </c>
      <c r="M41" s="415">
        <v>7.2619047619047628</v>
      </c>
      <c r="N41" s="413">
        <v>7.3371428571428563</v>
      </c>
      <c r="O41" s="414">
        <f t="shared" si="0"/>
        <v>6.6482757231194718</v>
      </c>
      <c r="P41" s="319"/>
      <c r="Q41" s="319"/>
      <c r="R41" s="319"/>
      <c r="S41" s="319"/>
      <c r="T41" s="58"/>
      <c r="U41" s="319"/>
      <c r="V41" s="58"/>
      <c r="W41" s="58"/>
      <c r="X41" s="58"/>
      <c r="Y41" s="58"/>
      <c r="Z41" s="58"/>
      <c r="AA41" s="484"/>
    </row>
    <row r="42" spans="1:27" ht="17.25" customHeight="1">
      <c r="A42" s="377" t="s">
        <v>260</v>
      </c>
      <c r="B42" s="370" t="s">
        <v>101</v>
      </c>
      <c r="C42" s="408">
        <v>1.5049107142857143</v>
      </c>
      <c r="D42" s="408">
        <v>1.6214285714285712</v>
      </c>
      <c r="E42" s="409">
        <v>2.052083333333333</v>
      </c>
      <c r="F42" s="410">
        <v>2.145833333333333</v>
      </c>
      <c r="G42" s="409">
        <v>2.2162499999999996</v>
      </c>
      <c r="H42" s="415">
        <v>2.5437500000000002</v>
      </c>
      <c r="I42" s="412">
        <v>2.0604166666666668</v>
      </c>
      <c r="J42" s="408">
        <v>1.6473214285714286</v>
      </c>
      <c r="K42" s="415">
        <v>1.8416666666666666</v>
      </c>
      <c r="L42" s="415">
        <v>2.0666666666666669</v>
      </c>
      <c r="M42" s="415">
        <v>2.1541666666666668</v>
      </c>
      <c r="N42" s="413">
        <v>1.7666666666666664</v>
      </c>
      <c r="O42" s="414">
        <f t="shared" si="0"/>
        <v>1.9684300595238089</v>
      </c>
      <c r="P42" s="319"/>
      <c r="Q42" s="319"/>
      <c r="R42" s="319"/>
      <c r="S42" s="319"/>
      <c r="T42" s="58"/>
      <c r="U42" s="319"/>
      <c r="V42" s="58"/>
      <c r="W42" s="58"/>
      <c r="X42" s="58"/>
      <c r="Y42" s="58"/>
      <c r="Z42" s="58"/>
      <c r="AA42" s="484"/>
    </row>
    <row r="43" spans="1:27" ht="17.25" customHeight="1">
      <c r="A43" s="377" t="s">
        <v>184</v>
      </c>
      <c r="B43" s="519" t="s">
        <v>281</v>
      </c>
      <c r="C43" s="408">
        <v>19.447222222222223</v>
      </c>
      <c r="D43" s="408">
        <v>20.622271825396826</v>
      </c>
      <c r="E43" s="409">
        <v>20.476785714285715</v>
      </c>
      <c r="F43" s="410">
        <v>19.975000000000001</v>
      </c>
      <c r="G43" s="409">
        <v>22.824404761904759</v>
      </c>
      <c r="H43" s="415">
        <v>18.350000000000001</v>
      </c>
      <c r="I43" s="412">
        <v>21.870238095238097</v>
      </c>
      <c r="J43" s="408">
        <v>18.492857142857144</v>
      </c>
      <c r="K43" s="415">
        <v>15.979166666666668</v>
      </c>
      <c r="L43" s="415">
        <v>17.399999999999999</v>
      </c>
      <c r="M43" s="415">
        <v>20.3125</v>
      </c>
      <c r="N43" s="413">
        <v>19.580000000000002</v>
      </c>
      <c r="O43" s="414">
        <f t="shared" si="0"/>
        <v>19.610870535714287</v>
      </c>
      <c r="P43" s="319"/>
      <c r="Q43" s="319"/>
      <c r="R43" s="319"/>
      <c r="S43" s="319"/>
      <c r="T43" s="58"/>
      <c r="U43" s="319"/>
      <c r="V43" s="58"/>
      <c r="W43" s="58"/>
      <c r="X43" s="58"/>
      <c r="Y43" s="58"/>
      <c r="Z43" s="58"/>
      <c r="AA43" s="484"/>
    </row>
    <row r="44" spans="1:27" ht="17.25" customHeight="1">
      <c r="A44" s="377" t="s">
        <v>268</v>
      </c>
      <c r="B44" s="519" t="s">
        <v>282</v>
      </c>
      <c r="C44" s="408">
        <v>23.779761904761905</v>
      </c>
      <c r="D44" s="408">
        <v>23.50595238095238</v>
      </c>
      <c r="E44" s="409">
        <v>26.404166666666669</v>
      </c>
      <c r="F44" s="410">
        <v>19.884523809523809</v>
      </c>
      <c r="G44" s="409">
        <v>22.758928571428569</v>
      </c>
      <c r="H44" s="415">
        <v>12.93829365079365</v>
      </c>
      <c r="I44" s="412">
        <v>16.320833333333333</v>
      </c>
      <c r="J44" s="408">
        <v>23.016666666666669</v>
      </c>
      <c r="K44" s="415">
        <v>22.467261904761905</v>
      </c>
      <c r="L44" s="415">
        <v>22.733333333333334</v>
      </c>
      <c r="M44" s="415">
        <v>22.875</v>
      </c>
      <c r="N44" s="413">
        <v>22.933333333333337</v>
      </c>
      <c r="O44" s="414">
        <f t="shared" si="0"/>
        <v>21.634837962962962</v>
      </c>
      <c r="P44" s="319"/>
      <c r="Q44" s="319"/>
      <c r="R44" s="319"/>
      <c r="S44" s="319"/>
      <c r="T44" s="58"/>
      <c r="U44" s="319"/>
      <c r="V44" s="58"/>
      <c r="W44" s="58"/>
      <c r="X44" s="58"/>
      <c r="Y44" s="58"/>
      <c r="Z44" s="58"/>
    </row>
    <row r="45" spans="1:27" ht="17.25" customHeight="1">
      <c r="A45" s="425" t="s">
        <v>243</v>
      </c>
      <c r="B45" s="519" t="s">
        <v>281</v>
      </c>
      <c r="C45" s="408">
        <v>19.435732323232322</v>
      </c>
      <c r="D45" s="408">
        <v>19.488636363636363</v>
      </c>
      <c r="E45" s="409">
        <v>21.734848484848484</v>
      </c>
      <c r="F45" s="410">
        <v>24.205808080808083</v>
      </c>
      <c r="G45" s="409">
        <v>25.328869047619051</v>
      </c>
      <c r="H45" s="415">
        <v>19.585069444444443</v>
      </c>
      <c r="I45" s="412">
        <v>18.910714285714285</v>
      </c>
      <c r="J45" s="408">
        <v>20.25</v>
      </c>
      <c r="K45" s="415">
        <v>21.441666666666666</v>
      </c>
      <c r="L45" s="415">
        <v>22.983333333333331</v>
      </c>
      <c r="M45" s="415">
        <v>22.587499999999999</v>
      </c>
      <c r="N45" s="413">
        <v>21.866666666666664</v>
      </c>
      <c r="O45" s="414">
        <f t="shared" si="0"/>
        <v>21.484903724747472</v>
      </c>
      <c r="P45" s="319"/>
      <c r="Q45" s="319"/>
      <c r="R45" s="319"/>
      <c r="S45" s="319"/>
      <c r="T45" s="58"/>
      <c r="U45" s="319"/>
      <c r="V45" s="58"/>
      <c r="W45" s="58"/>
      <c r="X45" s="58"/>
      <c r="Y45" s="58"/>
      <c r="Z45" s="58"/>
    </row>
    <row r="46" spans="1:27" ht="17.25" customHeight="1">
      <c r="A46" s="377" t="s">
        <v>244</v>
      </c>
      <c r="B46" s="518" t="s">
        <v>283</v>
      </c>
      <c r="C46" s="408">
        <v>23.612499999999997</v>
      </c>
      <c r="D46" s="408">
        <v>24.052272727272729</v>
      </c>
      <c r="E46" s="409">
        <v>24.845486111111111</v>
      </c>
      <c r="F46" s="394">
        <v>25.35</v>
      </c>
      <c r="G46" s="410">
        <v>25.324999999999999</v>
      </c>
      <c r="H46" s="424">
        <v>22.307291666666668</v>
      </c>
      <c r="I46" s="414">
        <v>22.580357142857142</v>
      </c>
      <c r="J46" s="408">
        <v>25.724702380952383</v>
      </c>
      <c r="K46" s="424">
        <v>24.555654761904762</v>
      </c>
      <c r="L46" s="424">
        <v>23.730476190476189</v>
      </c>
      <c r="M46" s="424">
        <v>23.014880952380949</v>
      </c>
      <c r="N46" s="413">
        <v>22.266666666666666</v>
      </c>
      <c r="O46" s="414">
        <f t="shared" si="0"/>
        <v>23.94710738335738</v>
      </c>
      <c r="P46" s="319"/>
      <c r="Q46" s="319"/>
      <c r="R46" s="319"/>
      <c r="S46" s="319"/>
      <c r="T46" s="58"/>
      <c r="U46" s="319"/>
      <c r="V46" s="58"/>
      <c r="W46" s="58"/>
      <c r="X46" s="58"/>
      <c r="Y46" s="58"/>
      <c r="Z46" s="58"/>
    </row>
    <row r="47" spans="1:27" ht="17.25" customHeight="1">
      <c r="A47" s="377" t="s">
        <v>245</v>
      </c>
      <c r="B47" s="519" t="s">
        <v>151</v>
      </c>
      <c r="C47" s="408">
        <v>43.15</v>
      </c>
      <c r="D47" s="408">
        <v>49.25</v>
      </c>
      <c r="E47" s="409">
        <v>49.166666666666664</v>
      </c>
      <c r="F47" s="410">
        <v>50</v>
      </c>
      <c r="G47" s="409">
        <v>52.1875</v>
      </c>
      <c r="H47" s="415">
        <v>53.333333333333336</v>
      </c>
      <c r="I47" s="412">
        <v>45.625</v>
      </c>
      <c r="J47" s="408">
        <v>54.375</v>
      </c>
      <c r="K47" s="415">
        <v>51.875</v>
      </c>
      <c r="L47" s="415">
        <v>51</v>
      </c>
      <c r="M47" s="415">
        <v>53.75</v>
      </c>
      <c r="N47" s="413">
        <v>57.5</v>
      </c>
      <c r="O47" s="414">
        <f t="shared" si="0"/>
        <v>50.934374999999996</v>
      </c>
      <c r="P47" s="319"/>
      <c r="Q47" s="319"/>
      <c r="R47" s="319"/>
      <c r="S47" s="319"/>
      <c r="T47" s="58"/>
      <c r="U47" s="319"/>
      <c r="V47" s="58"/>
      <c r="W47" s="58"/>
      <c r="X47" s="58"/>
      <c r="Y47" s="58"/>
      <c r="Z47" s="58"/>
    </row>
    <row r="48" spans="1:27" ht="17.25" customHeight="1">
      <c r="A48" s="377" t="s">
        <v>246</v>
      </c>
      <c r="B48" s="370" t="s">
        <v>12</v>
      </c>
      <c r="C48" s="408">
        <v>0.5961174242424242</v>
      </c>
      <c r="D48" s="408">
        <v>0.6786786130536131</v>
      </c>
      <c r="E48" s="409">
        <v>0.64318181818181819</v>
      </c>
      <c r="F48" s="410">
        <v>0.66261363636363635</v>
      </c>
      <c r="G48" s="409">
        <v>0.64090909090909087</v>
      </c>
      <c r="H48" s="415">
        <v>0.5874242424242424</v>
      </c>
      <c r="I48" s="412">
        <v>0.54694444444444446</v>
      </c>
      <c r="J48" s="408">
        <v>0.55772727272727274</v>
      </c>
      <c r="K48" s="415">
        <v>0.54125000000000001</v>
      </c>
      <c r="L48" s="415">
        <v>0.53900000000000003</v>
      </c>
      <c r="M48" s="415">
        <v>0.56111111111111112</v>
      </c>
      <c r="N48" s="413">
        <v>0.57555555555555549</v>
      </c>
      <c r="O48" s="414">
        <f t="shared" si="0"/>
        <v>0.59420943408443405</v>
      </c>
      <c r="P48" s="319"/>
      <c r="Q48" s="319"/>
      <c r="R48" s="319"/>
      <c r="S48" s="319"/>
      <c r="T48" s="58"/>
      <c r="U48" s="319"/>
      <c r="V48" s="58"/>
      <c r="W48" s="58"/>
      <c r="X48" s="58"/>
      <c r="Y48" s="58"/>
      <c r="Z48" s="58"/>
    </row>
    <row r="49" spans="1:26" ht="17.25" customHeight="1">
      <c r="A49" s="377" t="s">
        <v>256</v>
      </c>
      <c r="B49" s="370" t="s">
        <v>49</v>
      </c>
      <c r="C49" s="408">
        <v>2.2813888888888885</v>
      </c>
      <c r="D49" s="408">
        <v>2.3385416666666665</v>
      </c>
      <c r="E49" s="409">
        <v>2.4826388888888888</v>
      </c>
      <c r="F49" s="410">
        <v>2.4999999999999996</v>
      </c>
      <c r="G49" s="409">
        <v>2.7398809523809522</v>
      </c>
      <c r="H49" s="415">
        <v>2.5083333333333333</v>
      </c>
      <c r="I49" s="412">
        <v>2.9380952380952379</v>
      </c>
      <c r="J49" s="408">
        <v>2.8958333333333335</v>
      </c>
      <c r="K49" s="415">
        <v>2.7441666666666666</v>
      </c>
      <c r="L49" s="415">
        <v>2.6539999999999999</v>
      </c>
      <c r="M49" s="415">
        <v>2.7112499999999997</v>
      </c>
      <c r="N49" s="413">
        <v>2.73</v>
      </c>
      <c r="O49" s="414">
        <f t="shared" si="0"/>
        <v>2.6270107473544972</v>
      </c>
      <c r="P49" s="319"/>
      <c r="Q49" s="319"/>
      <c r="R49" s="319"/>
      <c r="S49" s="319"/>
      <c r="T49" s="58"/>
      <c r="U49" s="319"/>
      <c r="V49" s="58"/>
      <c r="W49" s="58"/>
      <c r="X49" s="58"/>
      <c r="Y49" s="58"/>
      <c r="Z49" s="58"/>
    </row>
    <row r="50" spans="1:26" ht="17.25" customHeight="1">
      <c r="A50" s="377" t="s">
        <v>185</v>
      </c>
      <c r="B50" s="370" t="s">
        <v>101</v>
      </c>
      <c r="C50" s="408">
        <v>4.1519230769230759</v>
      </c>
      <c r="D50" s="408">
        <v>4.1225045787545787</v>
      </c>
      <c r="E50" s="409">
        <v>3.9936480186480185</v>
      </c>
      <c r="F50" s="410">
        <v>4.2048076923076927</v>
      </c>
      <c r="G50" s="409">
        <v>4.2682692307692305</v>
      </c>
      <c r="H50" s="415">
        <v>3.9384615384615387</v>
      </c>
      <c r="I50" s="412">
        <v>4.2346153846153847</v>
      </c>
      <c r="J50" s="408">
        <v>4.2583333333333329</v>
      </c>
      <c r="K50" s="415">
        <v>4.323642676767677</v>
      </c>
      <c r="L50" s="415">
        <v>4.1643809523809523</v>
      </c>
      <c r="M50" s="415">
        <v>4.3477678571428573</v>
      </c>
      <c r="N50" s="413">
        <v>4.2839285714285715</v>
      </c>
      <c r="O50" s="414">
        <f t="shared" si="0"/>
        <v>4.1910235759610757</v>
      </c>
      <c r="P50" s="319"/>
      <c r="Q50" s="319"/>
      <c r="R50" s="319"/>
      <c r="S50" s="319"/>
      <c r="T50" s="58"/>
      <c r="U50" s="319"/>
      <c r="V50" s="58"/>
      <c r="W50" s="58"/>
      <c r="X50" s="58"/>
      <c r="Y50" s="58"/>
      <c r="Z50" s="58"/>
    </row>
    <row r="51" spans="1:26" ht="17.25" customHeight="1">
      <c r="A51" s="377" t="s">
        <v>269</v>
      </c>
      <c r="B51" s="370" t="s">
        <v>270</v>
      </c>
      <c r="C51" s="408">
        <v>1.2785714285714285</v>
      </c>
      <c r="D51" s="408">
        <v>1.448911088911089</v>
      </c>
      <c r="E51" s="409">
        <v>1.4178846153846154</v>
      </c>
      <c r="F51" s="410">
        <v>1.4960416666666667</v>
      </c>
      <c r="G51" s="409">
        <v>1.5836378205128205</v>
      </c>
      <c r="H51" s="415">
        <v>1.3163324175824178</v>
      </c>
      <c r="I51" s="412">
        <v>1.4724313186813187</v>
      </c>
      <c r="J51" s="408">
        <v>1.5297420634920633</v>
      </c>
      <c r="K51" s="415">
        <v>1.4394667832167833</v>
      </c>
      <c r="L51" s="415">
        <v>1.3957619047619048</v>
      </c>
      <c r="M51" s="415">
        <v>1.4315134865134866</v>
      </c>
      <c r="N51" s="413">
        <v>1.5055000000000001</v>
      </c>
      <c r="O51" s="414">
        <f t="shared" si="0"/>
        <v>1.4429828828578828</v>
      </c>
      <c r="P51" s="319"/>
      <c r="Q51" s="319"/>
      <c r="R51" s="319"/>
      <c r="S51" s="319"/>
      <c r="T51" s="58"/>
      <c r="U51" s="319"/>
      <c r="V51" s="58"/>
      <c r="W51" s="58"/>
      <c r="X51" s="58"/>
      <c r="Y51" s="58"/>
      <c r="Z51" s="58"/>
    </row>
    <row r="52" spans="1:26" ht="17.25" customHeight="1">
      <c r="A52" s="377" t="s">
        <v>271</v>
      </c>
      <c r="B52" s="370" t="s">
        <v>270</v>
      </c>
      <c r="C52" s="408">
        <v>1.7049999999999998</v>
      </c>
      <c r="D52" s="408">
        <v>1.7634090909090909</v>
      </c>
      <c r="E52" s="409">
        <v>1.7000000000000002</v>
      </c>
      <c r="F52" s="410">
        <v>1.7241666666666666</v>
      </c>
      <c r="G52" s="409">
        <v>1.8147499999999999</v>
      </c>
      <c r="H52" s="415">
        <v>1.5530555555555556</v>
      </c>
      <c r="I52" s="412">
        <v>1.8847916666666666</v>
      </c>
      <c r="J52" s="408">
        <v>1.7687500000000003</v>
      </c>
      <c r="K52" s="415">
        <v>1.6150000000000002</v>
      </c>
      <c r="L52" s="415">
        <v>1.5511111111111111</v>
      </c>
      <c r="M52" s="415">
        <v>1.6294444444444445</v>
      </c>
      <c r="N52" s="413">
        <v>1.6295833333333334</v>
      </c>
      <c r="O52" s="414">
        <f t="shared" si="0"/>
        <v>1.6949218223905724</v>
      </c>
      <c r="P52" s="319"/>
      <c r="Q52" s="319"/>
      <c r="R52" s="319"/>
      <c r="S52" s="319"/>
      <c r="T52" s="58"/>
      <c r="U52" s="319"/>
      <c r="V52" s="58"/>
      <c r="W52" s="58"/>
      <c r="X52" s="58"/>
      <c r="Y52" s="58"/>
      <c r="Z52" s="58"/>
    </row>
    <row r="53" spans="1:26" ht="17.25" customHeight="1">
      <c r="A53" s="377" t="s">
        <v>272</v>
      </c>
      <c r="B53" s="370" t="s">
        <v>101</v>
      </c>
      <c r="C53" s="408">
        <v>1.7361904761904761</v>
      </c>
      <c r="D53" s="408">
        <v>1.667559523809524</v>
      </c>
      <c r="E53" s="409">
        <v>1.7339285714285713</v>
      </c>
      <c r="F53" s="410">
        <v>1.9375</v>
      </c>
      <c r="G53" s="409">
        <v>1.8058333333333334</v>
      </c>
      <c r="H53" s="415">
        <v>1.6400000000000001</v>
      </c>
      <c r="I53" s="412">
        <v>1.7950000000000002</v>
      </c>
      <c r="J53" s="408">
        <v>1.7737500000000002</v>
      </c>
      <c r="K53" s="415">
        <v>1.6600000000000001</v>
      </c>
      <c r="L53" s="415"/>
      <c r="M53" s="415">
        <v>2</v>
      </c>
      <c r="N53" s="413"/>
      <c r="O53" s="414">
        <f t="shared" si="0"/>
        <v>1.7749761904761905</v>
      </c>
      <c r="P53" s="319"/>
      <c r="Q53" s="319"/>
      <c r="R53" s="319"/>
      <c r="S53" s="319"/>
      <c r="T53" s="58"/>
      <c r="U53" s="319"/>
      <c r="V53" s="58"/>
      <c r="W53" s="58"/>
      <c r="X53" s="58"/>
      <c r="Y53" s="58"/>
      <c r="Z53" s="58"/>
    </row>
    <row r="54" spans="1:26" ht="17.25" customHeight="1">
      <c r="A54" s="377" t="s">
        <v>273</v>
      </c>
      <c r="B54" s="370" t="s">
        <v>101</v>
      </c>
      <c r="C54" s="408">
        <v>1.0444444444444443</v>
      </c>
      <c r="D54" s="408">
        <v>1.1211111111111109</v>
      </c>
      <c r="E54" s="409">
        <v>1.2505555555555556</v>
      </c>
      <c r="F54" s="410">
        <v>1.3212121212121211</v>
      </c>
      <c r="G54" s="409">
        <v>1.2740909090909089</v>
      </c>
      <c r="H54" s="415">
        <v>1.1454545454545455</v>
      </c>
      <c r="I54" s="412">
        <v>1.2721590909090907</v>
      </c>
      <c r="J54" s="408">
        <v>1.3547916666666666</v>
      </c>
      <c r="K54" s="415">
        <v>1.306111111111111</v>
      </c>
      <c r="L54" s="415">
        <v>1.2682499999999999</v>
      </c>
      <c r="M54" s="415">
        <v>1.2966666666666666</v>
      </c>
      <c r="N54" s="413">
        <v>1.3366666666666664</v>
      </c>
      <c r="O54" s="414">
        <f t="shared" si="0"/>
        <v>1.2492928240740742</v>
      </c>
      <c r="P54" s="319"/>
      <c r="Q54" s="319"/>
      <c r="R54" s="319"/>
      <c r="S54" s="319"/>
      <c r="T54" s="58"/>
      <c r="U54" s="319"/>
      <c r="V54" s="58"/>
      <c r="W54" s="58"/>
      <c r="X54" s="58"/>
      <c r="Y54" s="58"/>
      <c r="Z54" s="58"/>
    </row>
    <row r="55" spans="1:26" ht="17.25" customHeight="1">
      <c r="A55" s="377" t="s">
        <v>261</v>
      </c>
      <c r="B55" s="370" t="s">
        <v>101</v>
      </c>
      <c r="C55" s="408">
        <v>1.8361111111111112</v>
      </c>
      <c r="D55" s="408">
        <v>1.9781944444444444</v>
      </c>
      <c r="E55" s="409">
        <v>2.1473611111111111</v>
      </c>
      <c r="F55" s="410">
        <v>2.3268750000000002</v>
      </c>
      <c r="G55" s="409">
        <v>2.3354166666666667</v>
      </c>
      <c r="H55" s="415">
        <v>2.2783333333333333</v>
      </c>
      <c r="I55" s="412">
        <v>2.5492499999999998</v>
      </c>
      <c r="J55" s="408">
        <v>2.3323660714285719</v>
      </c>
      <c r="K55" s="415">
        <v>1.6811160714285718</v>
      </c>
      <c r="L55" s="415">
        <v>1.1652380952380952</v>
      </c>
      <c r="M55" s="415">
        <v>0.97208333333333341</v>
      </c>
      <c r="N55" s="413">
        <v>1.0899999999999999</v>
      </c>
      <c r="O55" s="414">
        <f t="shared" si="0"/>
        <v>1.89102876984127</v>
      </c>
      <c r="P55" s="319"/>
      <c r="Q55" s="319"/>
      <c r="R55" s="319"/>
      <c r="S55" s="319"/>
      <c r="T55" s="58"/>
      <c r="U55" s="319"/>
      <c r="V55" s="58"/>
      <c r="W55" s="58"/>
      <c r="X55" s="58"/>
      <c r="Y55" s="58"/>
      <c r="Z55" s="58"/>
    </row>
    <row r="56" spans="1:26" ht="17.25" customHeight="1">
      <c r="A56" s="377" t="s">
        <v>187</v>
      </c>
      <c r="B56" s="370" t="s">
        <v>49</v>
      </c>
      <c r="C56" s="408">
        <v>8.375</v>
      </c>
      <c r="D56" s="408">
        <v>8</v>
      </c>
      <c r="E56" s="409">
        <v>9</v>
      </c>
      <c r="F56" s="410">
        <v>10</v>
      </c>
      <c r="G56" s="409">
        <v>10</v>
      </c>
      <c r="H56" s="415"/>
      <c r="I56" s="412">
        <v>12</v>
      </c>
      <c r="J56" s="408"/>
      <c r="K56" s="415">
        <v>12</v>
      </c>
      <c r="L56" s="415">
        <v>12</v>
      </c>
      <c r="M56" s="415">
        <v>12</v>
      </c>
      <c r="N56" s="413">
        <v>10.4</v>
      </c>
      <c r="O56" s="414">
        <f t="shared" si="0"/>
        <v>10.377500000000001</v>
      </c>
      <c r="P56" s="319"/>
      <c r="Q56" s="319"/>
      <c r="R56" s="319"/>
      <c r="S56" s="319"/>
      <c r="T56" s="58"/>
      <c r="U56" s="319"/>
      <c r="V56" s="58"/>
      <c r="W56" s="58"/>
      <c r="X56" s="58"/>
      <c r="Y56" s="58"/>
      <c r="Z56" s="58"/>
    </row>
    <row r="57" spans="1:26" ht="17.25" customHeight="1">
      <c r="A57" s="377" t="s">
        <v>247</v>
      </c>
      <c r="B57" s="370" t="s">
        <v>101</v>
      </c>
      <c r="C57" s="408">
        <v>0.87654761904761891</v>
      </c>
      <c r="D57" s="408">
        <v>0.91602564102564088</v>
      </c>
      <c r="E57" s="409">
        <v>0.92395833333333344</v>
      </c>
      <c r="F57" s="410">
        <v>0.91882284382284374</v>
      </c>
      <c r="G57" s="409">
        <v>0.89121212121212123</v>
      </c>
      <c r="H57" s="415">
        <v>0.80590909090909102</v>
      </c>
      <c r="I57" s="412">
        <v>0.80487878787878786</v>
      </c>
      <c r="J57" s="408">
        <v>0.7847727272727274</v>
      </c>
      <c r="K57" s="415">
        <v>0.81418560606060597</v>
      </c>
      <c r="L57" s="415">
        <v>0.82181818181818167</v>
      </c>
      <c r="M57" s="415">
        <v>0.84202651515151528</v>
      </c>
      <c r="N57" s="413">
        <v>0.86407575757575761</v>
      </c>
      <c r="O57" s="414">
        <f t="shared" si="0"/>
        <v>0.85535276875901867</v>
      </c>
      <c r="P57" s="319"/>
      <c r="Q57" s="319"/>
      <c r="R57" s="319"/>
      <c r="S57" s="319"/>
      <c r="T57" s="58"/>
      <c r="U57" s="319"/>
      <c r="V57" s="58"/>
      <c r="W57" s="58"/>
      <c r="X57" s="58"/>
      <c r="Y57" s="58"/>
      <c r="Z57" s="58"/>
    </row>
    <row r="58" spans="1:26" ht="17.25" customHeight="1">
      <c r="A58" s="425" t="s">
        <v>188</v>
      </c>
      <c r="B58" s="370" t="s">
        <v>106</v>
      </c>
      <c r="C58" s="408">
        <v>70.308333333333337</v>
      </c>
      <c r="D58" s="408">
        <v>69.0625</v>
      </c>
      <c r="E58" s="409">
        <v>70.265625</v>
      </c>
      <c r="F58" s="410">
        <v>71.544642857142861</v>
      </c>
      <c r="G58" s="409">
        <v>73.607142857142861</v>
      </c>
      <c r="H58" s="415">
        <v>70.822916666666671</v>
      </c>
      <c r="I58" s="412">
        <v>78.583333333333329</v>
      </c>
      <c r="J58" s="408">
        <v>81.416666666666671</v>
      </c>
      <c r="K58" s="415">
        <v>84.35</v>
      </c>
      <c r="L58" s="415">
        <v>82.896666666666675</v>
      </c>
      <c r="M58" s="415">
        <v>86.666666666666671</v>
      </c>
      <c r="N58" s="413">
        <v>85.593333333333334</v>
      </c>
      <c r="O58" s="414">
        <f t="shared" si="0"/>
        <v>77.093152281746029</v>
      </c>
      <c r="P58" s="319"/>
      <c r="Q58" s="319"/>
      <c r="R58" s="319"/>
      <c r="S58" s="319"/>
      <c r="T58" s="58"/>
      <c r="U58" s="319"/>
      <c r="V58" s="58"/>
      <c r="W58" s="58"/>
      <c r="X58" s="58"/>
      <c r="Y58" s="58"/>
      <c r="Z58" s="58"/>
    </row>
    <row r="59" spans="1:26" ht="17.25" customHeight="1">
      <c r="A59" s="377" t="s">
        <v>248</v>
      </c>
      <c r="B59" s="423" t="s">
        <v>12</v>
      </c>
      <c r="C59" s="408">
        <v>1.7188186813186814</v>
      </c>
      <c r="D59" s="408">
        <v>1.880496794871795</v>
      </c>
      <c r="E59" s="410">
        <v>2.0235227272727272</v>
      </c>
      <c r="F59" s="394">
        <v>2.125</v>
      </c>
      <c r="G59" s="410">
        <v>2.1103787878787883</v>
      </c>
      <c r="H59" s="424">
        <v>1.789612470862471</v>
      </c>
      <c r="I59" s="414">
        <v>1.9304924242424244</v>
      </c>
      <c r="J59" s="408">
        <v>1.8975961538461541</v>
      </c>
      <c r="K59" s="424">
        <v>1.6516452991452992</v>
      </c>
      <c r="L59" s="424">
        <v>1.6265202020202021</v>
      </c>
      <c r="M59" s="424">
        <v>1.6475595238095235</v>
      </c>
      <c r="N59" s="413">
        <v>1.5519999999999998</v>
      </c>
      <c r="O59" s="414">
        <f t="shared" si="0"/>
        <v>1.8294702554390054</v>
      </c>
      <c r="P59" s="319"/>
      <c r="Q59" s="319"/>
      <c r="R59" s="319"/>
      <c r="S59" s="319"/>
      <c r="T59" s="58"/>
      <c r="U59" s="319"/>
      <c r="V59" s="58"/>
      <c r="W59" s="58"/>
      <c r="X59" s="58"/>
      <c r="Y59" s="58"/>
      <c r="Z59" s="58"/>
    </row>
    <row r="60" spans="1:26" ht="17.25" customHeight="1">
      <c r="A60" s="377" t="s">
        <v>189</v>
      </c>
      <c r="B60" s="519" t="s">
        <v>49</v>
      </c>
      <c r="C60" s="408">
        <v>2.8250000000000002</v>
      </c>
      <c r="D60" s="408">
        <v>2.95</v>
      </c>
      <c r="E60" s="409">
        <v>3.1062499999999997</v>
      </c>
      <c r="F60" s="410">
        <v>3.1500000000000004</v>
      </c>
      <c r="G60" s="409">
        <v>3.4</v>
      </c>
      <c r="H60" s="415">
        <v>3.5</v>
      </c>
      <c r="I60" s="412">
        <v>3.416666666666667</v>
      </c>
      <c r="J60" s="408">
        <v>3.46</v>
      </c>
      <c r="K60" s="415">
        <v>3.415</v>
      </c>
      <c r="L60" s="415">
        <v>3.4219999999999997</v>
      </c>
      <c r="M60" s="415">
        <v>3.4899999999999998</v>
      </c>
      <c r="N60" s="413">
        <v>3.41</v>
      </c>
      <c r="O60" s="414">
        <f t="shared" si="0"/>
        <v>3.2954097222222223</v>
      </c>
      <c r="P60" s="319"/>
      <c r="Q60" s="319"/>
      <c r="R60" s="319"/>
      <c r="S60" s="319"/>
      <c r="T60" s="58"/>
      <c r="U60" s="319"/>
      <c r="V60" s="58"/>
      <c r="W60" s="58"/>
      <c r="X60" s="58"/>
      <c r="Y60" s="58"/>
      <c r="Z60" s="58"/>
    </row>
    <row r="61" spans="1:26" ht="17.25" customHeight="1">
      <c r="A61" s="377" t="s">
        <v>262</v>
      </c>
      <c r="B61" s="519" t="s">
        <v>281</v>
      </c>
      <c r="C61" s="408">
        <v>18.149999999999999</v>
      </c>
      <c r="D61" s="408">
        <v>17.899999999999999</v>
      </c>
      <c r="E61" s="409">
        <v>17.96875</v>
      </c>
      <c r="F61" s="410">
        <v>17.875</v>
      </c>
      <c r="G61" s="409">
        <v>18.65625</v>
      </c>
      <c r="H61" s="415">
        <v>14.387499999999999</v>
      </c>
      <c r="I61" s="412">
        <v>15.375</v>
      </c>
      <c r="J61" s="408">
        <v>16.75</v>
      </c>
      <c r="K61" s="415">
        <v>16</v>
      </c>
      <c r="L61" s="415">
        <v>10</v>
      </c>
      <c r="M61" s="415"/>
      <c r="N61" s="413"/>
      <c r="O61" s="414">
        <f t="shared" si="0"/>
        <v>16.306249999999999</v>
      </c>
      <c r="P61" s="319"/>
      <c r="Q61" s="319"/>
      <c r="R61" s="319"/>
      <c r="S61" s="319"/>
      <c r="T61" s="58"/>
      <c r="U61" s="319"/>
      <c r="V61" s="58"/>
      <c r="W61" s="58"/>
      <c r="X61" s="58"/>
      <c r="Y61" s="58"/>
      <c r="Z61" s="58"/>
    </row>
    <row r="62" spans="1:26" ht="17.25" customHeight="1">
      <c r="A62" s="377" t="s">
        <v>190</v>
      </c>
      <c r="B62" s="370" t="s">
        <v>101</v>
      </c>
      <c r="C62" s="408">
        <v>10.416666666666666</v>
      </c>
      <c r="D62" s="408">
        <v>10.666666666666666</v>
      </c>
      <c r="E62" s="409">
        <v>10.749999999999998</v>
      </c>
      <c r="F62" s="410">
        <v>10.666666666666666</v>
      </c>
      <c r="G62" s="409">
        <v>10.5</v>
      </c>
      <c r="H62" s="415">
        <v>10.375</v>
      </c>
      <c r="I62" s="412">
        <v>10.25</v>
      </c>
      <c r="J62" s="408">
        <v>11.666666666666666</v>
      </c>
      <c r="K62" s="415">
        <v>14</v>
      </c>
      <c r="L62" s="415">
        <v>15</v>
      </c>
      <c r="M62" s="415">
        <v>15</v>
      </c>
      <c r="N62" s="413">
        <v>15</v>
      </c>
      <c r="O62" s="414">
        <f t="shared" si="0"/>
        <v>12.024305555555557</v>
      </c>
      <c r="P62" s="319"/>
      <c r="Q62" s="319"/>
      <c r="R62" s="319"/>
      <c r="S62" s="319"/>
      <c r="T62" s="58"/>
      <c r="U62" s="319"/>
      <c r="V62" s="58"/>
      <c r="W62" s="58"/>
      <c r="X62" s="58"/>
      <c r="Y62" s="58"/>
      <c r="Z62" s="58"/>
    </row>
    <row r="63" spans="1:26" ht="17.25" customHeight="1">
      <c r="A63" s="392" t="s">
        <v>191</v>
      </c>
      <c r="B63" s="520" t="s">
        <v>47</v>
      </c>
      <c r="C63" s="408">
        <v>2.5150000000000006</v>
      </c>
      <c r="D63" s="408">
        <v>2.4649999999999999</v>
      </c>
      <c r="E63" s="434">
        <v>2.5979166666666669</v>
      </c>
      <c r="F63" s="435">
        <v>2.7493749999999997</v>
      </c>
      <c r="G63" s="434">
        <v>3.1012500000000003</v>
      </c>
      <c r="H63" s="436">
        <v>2.4849999999999999</v>
      </c>
      <c r="I63" s="437">
        <v>2.6375000000000002</v>
      </c>
      <c r="J63" s="408">
        <v>2.9166666666666665</v>
      </c>
      <c r="K63" s="436">
        <v>3</v>
      </c>
      <c r="L63" s="436">
        <v>3</v>
      </c>
      <c r="M63" s="436">
        <v>3</v>
      </c>
      <c r="N63" s="438">
        <v>3</v>
      </c>
      <c r="O63" s="414">
        <f t="shared" si="0"/>
        <v>2.7889756944444444</v>
      </c>
      <c r="P63" s="319"/>
      <c r="Q63" s="319"/>
      <c r="R63" s="319"/>
      <c r="S63" s="319"/>
      <c r="T63" s="58"/>
      <c r="U63" s="319"/>
      <c r="V63" s="58"/>
      <c r="W63" s="58"/>
      <c r="X63" s="58"/>
      <c r="Y63" s="58"/>
      <c r="Z63" s="58"/>
    </row>
    <row r="64" spans="1:26" ht="12.75" customHeight="1">
      <c r="A64" s="58"/>
      <c r="B64" s="58"/>
      <c r="C64" s="320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321"/>
      <c r="P64" s="322"/>
      <c r="Q64" s="322"/>
      <c r="R64" s="322"/>
      <c r="S64" s="322"/>
      <c r="T64" s="58"/>
      <c r="U64" s="322"/>
      <c r="V64" s="58"/>
      <c r="W64" s="58"/>
      <c r="X64" s="58"/>
      <c r="Y64" s="58"/>
      <c r="Z64" s="58"/>
    </row>
    <row r="65" spans="1:26" ht="12.75" customHeight="1">
      <c r="A65" s="58"/>
      <c r="B65" s="58"/>
      <c r="C65" s="58"/>
      <c r="D65" s="58"/>
      <c r="E65" s="323"/>
      <c r="F65" s="58"/>
      <c r="G65" s="58"/>
      <c r="H65" s="58"/>
      <c r="I65" s="58"/>
      <c r="J65" s="58"/>
      <c r="K65" s="58"/>
      <c r="L65" s="58"/>
      <c r="M65" s="58"/>
      <c r="N65" s="58"/>
      <c r="O65" s="324"/>
      <c r="P65" s="324"/>
      <c r="Q65" s="324"/>
      <c r="R65" s="324"/>
      <c r="S65" s="324"/>
      <c r="T65" s="58"/>
      <c r="U65" s="324"/>
      <c r="V65" s="58"/>
      <c r="W65" s="58"/>
      <c r="X65" s="58"/>
      <c r="Y65" s="58"/>
      <c r="Z65" s="58"/>
    </row>
    <row r="66" spans="1:26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1">
    <mergeCell ref="A6:C6"/>
  </mergeCells>
  <pageMargins left="0.6692913385826772" right="0.39370078740157483" top="0.43307086614173229" bottom="0.39370078740157483" header="0" footer="0"/>
  <pageSetup paperSize="9" scale="46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O59" sqref="O59"/>
    </sheetView>
  </sheetViews>
  <sheetFormatPr defaultColWidth="14.42578125" defaultRowHeight="15" customHeight="1"/>
  <cols>
    <col min="1" max="1" width="18.5703125" style="60" customWidth="1"/>
    <col min="2" max="2" width="14.5703125" style="60" customWidth="1"/>
    <col min="3" max="14" width="9.140625" style="60" customWidth="1"/>
    <col min="15" max="15" width="11.7109375" style="60" customWidth="1"/>
    <col min="16" max="26" width="8.7109375" style="60" customWidth="1"/>
    <col min="27" max="16384" width="14.42578125" style="60"/>
  </cols>
  <sheetData>
    <row r="1" spans="1:26" ht="12.75" customHeight="1">
      <c r="A1" s="56"/>
      <c r="B1" s="57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" customHeight="1">
      <c r="A2" s="57"/>
      <c r="B2" s="57"/>
      <c r="C2" s="5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9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" customHeight="1">
      <c r="A3" s="57"/>
      <c r="B3" s="57"/>
      <c r="C3" s="57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9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2.75" customHeight="1">
      <c r="A4" s="61"/>
      <c r="B4" s="61"/>
      <c r="C4" s="61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9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2.75" customHeight="1">
      <c r="A5" s="510" t="s">
        <v>276</v>
      </c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1" customHeight="1">
      <c r="A6" s="439" t="s">
        <v>127</v>
      </c>
      <c r="B6" s="440" t="s">
        <v>12</v>
      </c>
      <c r="C6" s="440" t="s">
        <v>128</v>
      </c>
      <c r="D6" s="440" t="s">
        <v>129</v>
      </c>
      <c r="E6" s="440" t="s">
        <v>130</v>
      </c>
      <c r="F6" s="440" t="s">
        <v>131</v>
      </c>
      <c r="G6" s="440" t="s">
        <v>132</v>
      </c>
      <c r="H6" s="440" t="s">
        <v>133</v>
      </c>
      <c r="I6" s="440" t="s">
        <v>134</v>
      </c>
      <c r="J6" s="440" t="s">
        <v>135</v>
      </c>
      <c r="K6" s="440" t="s">
        <v>136</v>
      </c>
      <c r="L6" s="440" t="s">
        <v>137</v>
      </c>
      <c r="M6" s="440" t="s">
        <v>138</v>
      </c>
      <c r="N6" s="440" t="s">
        <v>139</v>
      </c>
      <c r="O6" s="441" t="s">
        <v>277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2.75" customHeight="1">
      <c r="A7" s="65" t="s">
        <v>231</v>
      </c>
      <c r="B7" s="66" t="s">
        <v>34</v>
      </c>
      <c r="C7" s="67"/>
      <c r="D7" s="67"/>
      <c r="E7" s="67">
        <v>38.000347222222217</v>
      </c>
      <c r="F7" s="67">
        <v>37.483333333333334</v>
      </c>
      <c r="G7" s="67">
        <v>37.865833333333327</v>
      </c>
      <c r="H7" s="68">
        <v>38.751333333333335</v>
      </c>
      <c r="I7" s="68">
        <v>38.681249999999999</v>
      </c>
      <c r="J7" s="68">
        <v>38.94761904761905</v>
      </c>
      <c r="K7" s="67">
        <v>39.528571428571425</v>
      </c>
      <c r="L7" s="67">
        <v>39.601190476190474</v>
      </c>
      <c r="M7" s="67">
        <v>39.62916666666667</v>
      </c>
      <c r="N7" s="67">
        <v>40.381250000000001</v>
      </c>
      <c r="O7" s="69">
        <f t="shared" ref="O7:O61" si="0">AVERAGE(C7:N7)</f>
        <v>38.886989484126985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2.75" customHeight="1">
      <c r="A8" s="70" t="s">
        <v>144</v>
      </c>
      <c r="B8" s="71" t="s">
        <v>101</v>
      </c>
      <c r="C8" s="67">
        <v>1.0498484848484848</v>
      </c>
      <c r="D8" s="67">
        <v>1.2578125</v>
      </c>
      <c r="E8" s="67">
        <v>1.7195032051282049</v>
      </c>
      <c r="F8" s="67">
        <v>1.5749999999999997</v>
      </c>
      <c r="G8" s="67">
        <v>1.6953030303030301</v>
      </c>
      <c r="H8" s="68">
        <v>1.5594467120181406</v>
      </c>
      <c r="I8" s="68">
        <v>1.7513368055555554</v>
      </c>
      <c r="J8" s="68">
        <v>1.7197979797979799</v>
      </c>
      <c r="K8" s="67">
        <v>1.7821428571428575</v>
      </c>
      <c r="L8" s="67">
        <v>1.6819087921626985</v>
      </c>
      <c r="M8" s="67">
        <v>1.6635883136924805</v>
      </c>
      <c r="N8" s="67">
        <v>1.6868317099567101</v>
      </c>
      <c r="O8" s="69">
        <f t="shared" si="0"/>
        <v>1.5952100325505114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2.75" customHeight="1">
      <c r="A9" s="65" t="s">
        <v>145</v>
      </c>
      <c r="B9" s="66" t="s">
        <v>101</v>
      </c>
      <c r="C9" s="67">
        <v>0.97609427609427613</v>
      </c>
      <c r="D9" s="67">
        <v>1.1854166666666668</v>
      </c>
      <c r="E9" s="67">
        <v>0</v>
      </c>
      <c r="F9" s="67">
        <v>1.72528076171875</v>
      </c>
      <c r="G9" s="67">
        <v>1.8622174823633155</v>
      </c>
      <c r="H9" s="68">
        <v>1.6712745991253644</v>
      </c>
      <c r="I9" s="68">
        <v>1.8305941358024691</v>
      </c>
      <c r="J9" s="68">
        <v>1.8649131944444441</v>
      </c>
      <c r="K9" s="67">
        <v>1.895</v>
      </c>
      <c r="L9" s="67">
        <v>1.7669078621031744</v>
      </c>
      <c r="M9" s="67">
        <v>1.8417056405895691</v>
      </c>
      <c r="N9" s="67">
        <v>1.9868005952380952</v>
      </c>
      <c r="O9" s="69">
        <f t="shared" si="0"/>
        <v>1.5505171011788434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>
      <c r="A10" s="72" t="s">
        <v>146</v>
      </c>
      <c r="B10" s="71" t="s">
        <v>101</v>
      </c>
      <c r="C10" s="67">
        <v>0.95023809523809533</v>
      </c>
      <c r="D10" s="67">
        <v>1.0472222222222223</v>
      </c>
      <c r="E10" s="67">
        <v>1.3854119318181819</v>
      </c>
      <c r="F10" s="67">
        <v>1.4415859374999997</v>
      </c>
      <c r="G10" s="67">
        <v>1.4354953703703703</v>
      </c>
      <c r="H10" s="68">
        <v>1.4311</v>
      </c>
      <c r="I10" s="68">
        <v>1.4135423309948978</v>
      </c>
      <c r="J10" s="68">
        <v>1.5158854166666669</v>
      </c>
      <c r="K10" s="67">
        <v>1.5821428571428573</v>
      </c>
      <c r="L10" s="67">
        <v>1.5401041666666666</v>
      </c>
      <c r="M10" s="67">
        <v>1.4788554067460318</v>
      </c>
      <c r="N10" s="67">
        <v>1.7149999999999999</v>
      </c>
      <c r="O10" s="69">
        <f t="shared" si="0"/>
        <v>1.4113819779471657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>
      <c r="A11" s="73" t="s">
        <v>232</v>
      </c>
      <c r="B11" s="66" t="s">
        <v>49</v>
      </c>
      <c r="C11" s="67">
        <v>0.9466931216931217</v>
      </c>
      <c r="D11" s="67">
        <v>1.0467013888888888</v>
      </c>
      <c r="E11" s="67">
        <v>1.5012326215451217</v>
      </c>
      <c r="F11" s="67">
        <v>1.5484592013888889</v>
      </c>
      <c r="G11" s="67">
        <v>1.5107646209310173</v>
      </c>
      <c r="H11" s="68">
        <v>1.3660263749999999</v>
      </c>
      <c r="I11" s="68">
        <v>1.6005347222222224</v>
      </c>
      <c r="J11" s="68">
        <v>1.7061507936507936</v>
      </c>
      <c r="K11" s="67">
        <v>1.6875</v>
      </c>
      <c r="L11" s="67">
        <v>1.5964831349206348</v>
      </c>
      <c r="M11" s="67">
        <v>1.6386557539682538</v>
      </c>
      <c r="N11" s="67">
        <v>1.8246626984126983</v>
      </c>
      <c r="O11" s="69">
        <f t="shared" si="0"/>
        <v>1.4978220360518035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2.75" customHeight="1">
      <c r="A12" s="72" t="s">
        <v>278</v>
      </c>
      <c r="B12" s="71" t="s">
        <v>101</v>
      </c>
      <c r="C12" s="68">
        <v>1.25</v>
      </c>
      <c r="D12" s="68">
        <v>1.8125000000000002</v>
      </c>
      <c r="E12" s="68">
        <v>1.2593749999999999</v>
      </c>
      <c r="F12" s="68">
        <v>1.5</v>
      </c>
      <c r="G12" s="68">
        <v>1.64375</v>
      </c>
      <c r="H12" s="68">
        <v>1.9949999999999999</v>
      </c>
      <c r="I12" s="68">
        <v>1.76875</v>
      </c>
      <c r="J12" s="68">
        <v>2.1375000000000002</v>
      </c>
      <c r="K12" s="67">
        <v>2.2999999999999998</v>
      </c>
      <c r="L12" s="67">
        <v>1.7124999999999999</v>
      </c>
      <c r="M12" s="67">
        <v>2.2374999999999998</v>
      </c>
      <c r="N12" s="67">
        <v>2.1149999999999998</v>
      </c>
      <c r="O12" s="69">
        <f t="shared" si="0"/>
        <v>1.8109895833333332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2.75" customHeight="1">
      <c r="A13" s="73" t="s">
        <v>264</v>
      </c>
      <c r="B13" s="66" t="s">
        <v>101</v>
      </c>
      <c r="C13" s="67">
        <v>4.8888888888888893</v>
      </c>
      <c r="D13" s="67">
        <v>5.2416666666666663</v>
      </c>
      <c r="E13" s="67">
        <v>5.3395833333333327</v>
      </c>
      <c r="F13" s="67">
        <v>5</v>
      </c>
      <c r="G13" s="67">
        <v>5</v>
      </c>
      <c r="H13" s="68">
        <v>4.7739583333333329</v>
      </c>
      <c r="I13" s="68">
        <v>4.8984375</v>
      </c>
      <c r="J13" s="68">
        <v>4.9244444444444451</v>
      </c>
      <c r="K13" s="67">
        <v>4.666666666666667</v>
      </c>
      <c r="L13" s="67">
        <v>6.2569444444444446</v>
      </c>
      <c r="M13" s="67">
        <v>4.7881944444444446</v>
      </c>
      <c r="N13" s="67">
        <v>6.2430555555555562</v>
      </c>
      <c r="O13" s="69">
        <f t="shared" si="0"/>
        <v>5.1684866898148147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2.75" customHeight="1">
      <c r="A14" s="72" t="s">
        <v>147</v>
      </c>
      <c r="B14" s="71" t="s">
        <v>101</v>
      </c>
      <c r="C14" s="67">
        <v>1.7166666666666668</v>
      </c>
      <c r="D14" s="67">
        <v>1.791666666666667</v>
      </c>
      <c r="E14" s="67">
        <v>1.9187500000000002</v>
      </c>
      <c r="F14" s="67">
        <v>1.6</v>
      </c>
      <c r="G14" s="67">
        <v>1.55</v>
      </c>
      <c r="H14" s="68">
        <v>2.1</v>
      </c>
      <c r="I14" s="68">
        <v>1.9750000000000001</v>
      </c>
      <c r="J14" s="68">
        <v>1.7</v>
      </c>
      <c r="K14" s="67">
        <v>1.7</v>
      </c>
      <c r="L14" s="67">
        <v>2.1739583333333332</v>
      </c>
      <c r="M14" s="67">
        <v>2.1628472222222221</v>
      </c>
      <c r="N14" s="67">
        <v>2.2458333333333336</v>
      </c>
      <c r="O14" s="69">
        <f t="shared" si="0"/>
        <v>1.8862268518518519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2.75" customHeight="1">
      <c r="A15" s="442" t="s">
        <v>149</v>
      </c>
      <c r="B15" s="443" t="s">
        <v>34</v>
      </c>
      <c r="C15" s="444">
        <v>213.33333333333334</v>
      </c>
      <c r="D15" s="444">
        <v>217.75</v>
      </c>
      <c r="E15" s="444">
        <v>221.79761904761904</v>
      </c>
      <c r="F15" s="444">
        <v>220.44444444444446</v>
      </c>
      <c r="G15" s="444">
        <v>222.74930555555557</v>
      </c>
      <c r="H15" s="445">
        <v>223.51587301587301</v>
      </c>
      <c r="I15" s="445">
        <v>235.7782738095238</v>
      </c>
      <c r="J15" s="445">
        <v>251.50431547619047</v>
      </c>
      <c r="K15" s="444">
        <v>259.625</v>
      </c>
      <c r="L15" s="444">
        <v>277.02380952380952</v>
      </c>
      <c r="M15" s="444">
        <v>294.66538690476193</v>
      </c>
      <c r="N15" s="444">
        <v>314.68472222222226</v>
      </c>
      <c r="O15" s="446">
        <f t="shared" si="0"/>
        <v>246.07267361111113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2.75" customHeight="1">
      <c r="A16" s="70" t="s">
        <v>152</v>
      </c>
      <c r="B16" s="71" t="s">
        <v>41</v>
      </c>
      <c r="C16" s="67">
        <v>181.25661375661375</v>
      </c>
      <c r="D16" s="67">
        <v>189.05357142857144</v>
      </c>
      <c r="E16" s="67">
        <v>186.15277777777777</v>
      </c>
      <c r="F16" s="67">
        <v>176.74720982142856</v>
      </c>
      <c r="G16" s="67">
        <v>184.85491071428572</v>
      </c>
      <c r="H16" s="68">
        <v>175.3</v>
      </c>
      <c r="I16" s="68">
        <v>172.74255952380952</v>
      </c>
      <c r="J16" s="68">
        <v>170.94642857142856</v>
      </c>
      <c r="K16" s="67">
        <v>171.25</v>
      </c>
      <c r="L16" s="67">
        <v>180.69374999999999</v>
      </c>
      <c r="M16" s="67">
        <v>183.88124999999999</v>
      </c>
      <c r="N16" s="67">
        <v>179.92361111111111</v>
      </c>
      <c r="O16" s="69">
        <f t="shared" si="0"/>
        <v>179.40022355875217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2.75" customHeight="1">
      <c r="A17" s="73" t="s">
        <v>154</v>
      </c>
      <c r="B17" s="66" t="s">
        <v>34</v>
      </c>
      <c r="C17" s="67"/>
      <c r="D17" s="67"/>
      <c r="E17" s="67">
        <v>121.66666666666667</v>
      </c>
      <c r="F17" s="67">
        <v>0</v>
      </c>
      <c r="G17" s="67">
        <v>155</v>
      </c>
      <c r="H17" s="68">
        <v>135</v>
      </c>
      <c r="I17" s="68">
        <v>154.375</v>
      </c>
      <c r="J17" s="68">
        <v>156.66666666666666</v>
      </c>
      <c r="K17" s="67">
        <v>145</v>
      </c>
      <c r="L17" s="67">
        <v>152.5</v>
      </c>
      <c r="M17" s="67">
        <v>195</v>
      </c>
      <c r="N17" s="67">
        <v>197.2222222222222</v>
      </c>
      <c r="O17" s="69">
        <f t="shared" si="0"/>
        <v>141.24305555555557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2.75" customHeight="1">
      <c r="A18" s="72" t="s">
        <v>265</v>
      </c>
      <c r="B18" s="71" t="s">
        <v>266</v>
      </c>
      <c r="C18" s="67">
        <v>284.4444444444444</v>
      </c>
      <c r="D18" s="67">
        <v>279.16666666666663</v>
      </c>
      <c r="E18" s="67">
        <v>275.5</v>
      </c>
      <c r="F18" s="67">
        <v>253.33333333333334</v>
      </c>
      <c r="G18" s="67">
        <v>289.39444444444445</v>
      </c>
      <c r="H18" s="68">
        <v>338.90277777777771</v>
      </c>
      <c r="I18" s="68">
        <v>288.046875</v>
      </c>
      <c r="J18" s="68">
        <v>228.29166666666663</v>
      </c>
      <c r="K18" s="67">
        <v>130.625</v>
      </c>
      <c r="L18" s="67">
        <v>260.15625</v>
      </c>
      <c r="M18" s="67">
        <v>266.71875</v>
      </c>
      <c r="N18" s="67">
        <v>255.55555555555557</v>
      </c>
      <c r="O18" s="69">
        <f t="shared" si="0"/>
        <v>262.51131365740736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2.75" customHeight="1">
      <c r="A19" s="73" t="s">
        <v>157</v>
      </c>
      <c r="B19" s="66" t="s">
        <v>101</v>
      </c>
      <c r="C19" s="67">
        <v>0.99419191919191918</v>
      </c>
      <c r="D19" s="67">
        <v>1.0860353535353535</v>
      </c>
      <c r="E19" s="67">
        <v>1.0636183608058607</v>
      </c>
      <c r="F19" s="67">
        <v>1.0625322830578514</v>
      </c>
      <c r="G19" s="67">
        <v>1.0902490817263544</v>
      </c>
      <c r="H19" s="68">
        <v>1.238</v>
      </c>
      <c r="I19" s="68">
        <v>1.1985838293650795</v>
      </c>
      <c r="J19" s="68">
        <v>1.1893118686868687</v>
      </c>
      <c r="K19" s="67">
        <v>1.1325000000000001</v>
      </c>
      <c r="L19" s="67">
        <v>1.2043068673750492</v>
      </c>
      <c r="M19" s="67">
        <v>1.1826059422348485</v>
      </c>
      <c r="N19" s="67">
        <v>1.0896792929292929</v>
      </c>
      <c r="O19" s="69">
        <f t="shared" si="0"/>
        <v>1.1276345665757066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2.75" customHeight="1">
      <c r="A20" s="72" t="s">
        <v>159</v>
      </c>
      <c r="B20" s="71" t="s">
        <v>34</v>
      </c>
      <c r="C20" s="67"/>
      <c r="D20" s="67"/>
      <c r="E20" s="67">
        <v>23.147500000000001</v>
      </c>
      <c r="F20" s="67">
        <v>24.2</v>
      </c>
      <c r="G20" s="67">
        <v>23.837499999999999</v>
      </c>
      <c r="H20" s="68">
        <v>24.276666666666667</v>
      </c>
      <c r="I20" s="68">
        <v>22.249107142857142</v>
      </c>
      <c r="J20" s="68">
        <v>25.546875</v>
      </c>
      <c r="K20" s="67">
        <v>24.875</v>
      </c>
      <c r="L20" s="67">
        <v>26.245833333333337</v>
      </c>
      <c r="M20" s="67">
        <v>25.897321428571431</v>
      </c>
      <c r="N20" s="67">
        <v>26.858630952380949</v>
      </c>
      <c r="O20" s="69">
        <f t="shared" si="0"/>
        <v>24.713443452380954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2.75" customHeight="1">
      <c r="A21" s="73" t="s">
        <v>160</v>
      </c>
      <c r="B21" s="66" t="s">
        <v>34</v>
      </c>
      <c r="C21" s="67">
        <v>52.166666666666664</v>
      </c>
      <c r="D21" s="67">
        <v>48.833333333333336</v>
      </c>
      <c r="E21" s="447">
        <v>50.616666666666667</v>
      </c>
      <c r="F21" s="67">
        <v>50.5</v>
      </c>
      <c r="G21" s="67">
        <v>50.6875</v>
      </c>
      <c r="H21" s="68">
        <v>51.873333333333335</v>
      </c>
      <c r="I21" s="68">
        <v>52.088541666666657</v>
      </c>
      <c r="J21" s="68">
        <v>55.625</v>
      </c>
      <c r="K21" s="67">
        <v>54.9375</v>
      </c>
      <c r="L21" s="67">
        <v>60.5</v>
      </c>
      <c r="M21" s="67">
        <v>60.895833333333329</v>
      </c>
      <c r="N21" s="67">
        <v>60.625</v>
      </c>
      <c r="O21" s="69">
        <f t="shared" si="0"/>
        <v>54.112447916666667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2.75" customHeight="1">
      <c r="A22" s="72" t="s">
        <v>279</v>
      </c>
      <c r="B22" s="71" t="s">
        <v>47</v>
      </c>
      <c r="C22" s="68">
        <v>881.19047619047615</v>
      </c>
      <c r="D22" s="68">
        <v>965.17857142857144</v>
      </c>
      <c r="E22" s="68">
        <v>985.70054945054949</v>
      </c>
      <c r="F22" s="68">
        <v>1038.7875600961538</v>
      </c>
      <c r="G22" s="68">
        <v>1057.8218372536553</v>
      </c>
      <c r="H22" s="68">
        <v>1077.3563423491109</v>
      </c>
      <c r="I22" s="68">
        <v>1012.9247835497836</v>
      </c>
      <c r="J22" s="68">
        <v>975.20959595959596</v>
      </c>
      <c r="K22" s="67">
        <v>952.77777777777783</v>
      </c>
      <c r="L22" s="67">
        <v>977.34137264250899</v>
      </c>
      <c r="M22" s="67">
        <v>971.86553030303025</v>
      </c>
      <c r="N22" s="67">
        <v>974.11761849261848</v>
      </c>
      <c r="O22" s="69">
        <f t="shared" si="0"/>
        <v>989.18933462448604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2.75" customHeight="1">
      <c r="A23" s="73" t="s">
        <v>161</v>
      </c>
      <c r="B23" s="66" t="s">
        <v>47</v>
      </c>
      <c r="C23" s="67">
        <v>775</v>
      </c>
      <c r="D23" s="67">
        <v>815.98214285714289</v>
      </c>
      <c r="E23" s="67">
        <v>830.1717032967033</v>
      </c>
      <c r="F23" s="67">
        <v>839.78365384615381</v>
      </c>
      <c r="G23" s="67">
        <v>873.23384948384955</v>
      </c>
      <c r="H23" s="68">
        <v>870.26932098765428</v>
      </c>
      <c r="I23" s="68">
        <v>830.48996913580243</v>
      </c>
      <c r="J23" s="81">
        <v>760.89995941558436</v>
      </c>
      <c r="K23" s="67">
        <v>759.16666666666674</v>
      </c>
      <c r="L23" s="67">
        <v>784.38952020202021</v>
      </c>
      <c r="M23" s="67">
        <v>815.61553030303037</v>
      </c>
      <c r="N23" s="67">
        <v>813.44997594997596</v>
      </c>
      <c r="O23" s="69">
        <f t="shared" si="0"/>
        <v>814.03769101204864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2.75" customHeight="1">
      <c r="A24" s="72" t="s">
        <v>234</v>
      </c>
      <c r="B24" s="71" t="s">
        <v>47</v>
      </c>
      <c r="C24" s="67">
        <v>687.14285714285722</v>
      </c>
      <c r="D24" s="67">
        <v>757.23214285714278</v>
      </c>
      <c r="E24" s="67">
        <v>750.3914835164835</v>
      </c>
      <c r="F24" s="67">
        <v>793.08794070512818</v>
      </c>
      <c r="G24" s="67">
        <v>794.90384615384619</v>
      </c>
      <c r="H24" s="68">
        <v>791.48600944510031</v>
      </c>
      <c r="I24" s="68">
        <v>731.0575929752066</v>
      </c>
      <c r="J24" s="68">
        <v>721.49951216712589</v>
      </c>
      <c r="K24" s="67">
        <v>734.44444444444434</v>
      </c>
      <c r="L24" s="67">
        <v>758.65721951659452</v>
      </c>
      <c r="M24" s="67">
        <v>763.99305555555554</v>
      </c>
      <c r="N24" s="67">
        <v>781.25</v>
      </c>
      <c r="O24" s="69">
        <f t="shared" si="0"/>
        <v>755.42884203995698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2.75" customHeight="1">
      <c r="A25" s="73" t="s">
        <v>163</v>
      </c>
      <c r="B25" s="66" t="s">
        <v>106</v>
      </c>
      <c r="C25" s="67">
        <v>128.33333333333334</v>
      </c>
      <c r="D25" s="67">
        <v>131.48763736263737</v>
      </c>
      <c r="E25" s="67">
        <v>130.19642857142858</v>
      </c>
      <c r="F25" s="67">
        <v>133.29378434065936</v>
      </c>
      <c r="G25" s="67">
        <v>134.75878004807691</v>
      </c>
      <c r="H25" s="68">
        <v>130.83187962325275</v>
      </c>
      <c r="I25" s="68">
        <v>121.01056944444446</v>
      </c>
      <c r="J25" s="68">
        <v>115.95855186480186</v>
      </c>
      <c r="K25" s="67">
        <v>117.65666666666667</v>
      </c>
      <c r="L25" s="67">
        <v>122.65954836829837</v>
      </c>
      <c r="M25" s="67">
        <v>123.19649957414379</v>
      </c>
      <c r="N25" s="67">
        <v>120.45680639730641</v>
      </c>
      <c r="O25" s="69">
        <f t="shared" si="0"/>
        <v>125.82004046625413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2.75" customHeight="1">
      <c r="A26" s="70" t="s">
        <v>164</v>
      </c>
      <c r="B26" s="71" t="s">
        <v>106</v>
      </c>
      <c r="C26" s="67">
        <v>129.92857142857144</v>
      </c>
      <c r="D26" s="67">
        <v>133.04945054945057</v>
      </c>
      <c r="E26" s="67">
        <v>132.37912087912088</v>
      </c>
      <c r="F26" s="67">
        <v>134.67097355769232</v>
      </c>
      <c r="G26" s="67">
        <v>136.451140491453</v>
      </c>
      <c r="H26" s="68">
        <v>133.96578943758573</v>
      </c>
      <c r="I26" s="68">
        <v>123.91288194444445</v>
      </c>
      <c r="J26" s="68">
        <v>118.25208333333333</v>
      </c>
      <c r="K26" s="67">
        <v>120.26388888888889</v>
      </c>
      <c r="L26" s="67">
        <v>124.94879079254079</v>
      </c>
      <c r="M26" s="67">
        <v>125.80339990138067</v>
      </c>
      <c r="N26" s="67">
        <v>122.81139173789173</v>
      </c>
      <c r="O26" s="69">
        <f t="shared" si="0"/>
        <v>128.03645691186281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2.75" customHeight="1">
      <c r="A27" s="65" t="s">
        <v>166</v>
      </c>
      <c r="B27" s="66" t="s">
        <v>47</v>
      </c>
      <c r="C27" s="67">
        <v>1081.5201465201465</v>
      </c>
      <c r="D27" s="67">
        <v>1228.4586940836941</v>
      </c>
      <c r="E27" s="67">
        <v>1200.448717948718</v>
      </c>
      <c r="F27" s="67">
        <v>1161.2900309917356</v>
      </c>
      <c r="G27" s="67">
        <v>1235.8257903712447</v>
      </c>
      <c r="H27" s="68">
        <v>1260.4671717171718</v>
      </c>
      <c r="I27" s="68">
        <v>1274.9166666666665</v>
      </c>
      <c r="J27" s="68">
        <v>1194.4544880624426</v>
      </c>
      <c r="K27" s="67">
        <v>1169.1666666666665</v>
      </c>
      <c r="L27" s="67">
        <v>1278.7290958049887</v>
      </c>
      <c r="M27" s="67">
        <v>1275.5875000000001</v>
      </c>
      <c r="N27" s="67">
        <v>1232.1309523809523</v>
      </c>
      <c r="O27" s="69">
        <f t="shared" si="0"/>
        <v>1216.0829934345354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2.75" customHeight="1">
      <c r="A28" s="70" t="s">
        <v>235</v>
      </c>
      <c r="B28" s="71" t="s">
        <v>47</v>
      </c>
      <c r="C28" s="67">
        <v>1575</v>
      </c>
      <c r="D28" s="67">
        <v>1740.0045787545789</v>
      </c>
      <c r="E28" s="67">
        <v>1899.4631410256411</v>
      </c>
      <c r="F28" s="67">
        <v>1760.1167052469139</v>
      </c>
      <c r="G28" s="67">
        <v>1785.7393359096011</v>
      </c>
      <c r="H28" s="68">
        <v>1861.4103662084667</v>
      </c>
      <c r="I28" s="68">
        <v>1749.4047619047619</v>
      </c>
      <c r="J28" s="68">
        <v>1731.3739669421489</v>
      </c>
      <c r="K28" s="67">
        <v>1689.2857142857142</v>
      </c>
      <c r="L28" s="67">
        <v>1755.2207341269839</v>
      </c>
      <c r="M28" s="67">
        <v>1821.9759778911564</v>
      </c>
      <c r="N28" s="67">
        <v>1841.6914682539682</v>
      </c>
      <c r="O28" s="69">
        <f t="shared" si="0"/>
        <v>1767.5572292124943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2.75" customHeight="1">
      <c r="A29" s="65" t="s">
        <v>169</v>
      </c>
      <c r="B29" s="66" t="s">
        <v>47</v>
      </c>
      <c r="C29" s="67">
        <v>2578.4523809523812</v>
      </c>
      <c r="D29" s="67">
        <v>2698.7912087912086</v>
      </c>
      <c r="E29" s="67">
        <v>2731.0439560439559</v>
      </c>
      <c r="F29" s="67">
        <v>2814.1167534722226</v>
      </c>
      <c r="G29" s="67">
        <v>2800.9951586874663</v>
      </c>
      <c r="H29" s="68">
        <v>2819.5379236148465</v>
      </c>
      <c r="I29" s="68">
        <v>2766.931818181818</v>
      </c>
      <c r="J29" s="81">
        <v>2748.6045204795209</v>
      </c>
      <c r="K29" s="67">
        <v>2771.4285714285716</v>
      </c>
      <c r="L29" s="67">
        <v>2816.1113318499679</v>
      </c>
      <c r="M29" s="67">
        <v>2822.1448658664567</v>
      </c>
      <c r="N29" s="67">
        <v>2830.880230880231</v>
      </c>
      <c r="O29" s="69">
        <f t="shared" si="0"/>
        <v>2766.5865600207212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2.75" customHeight="1">
      <c r="A30" s="72" t="s">
        <v>170</v>
      </c>
      <c r="B30" s="71" t="s">
        <v>106</v>
      </c>
      <c r="C30" s="67">
        <v>118.40476190476191</v>
      </c>
      <c r="D30" s="67">
        <v>121.125</v>
      </c>
      <c r="E30" s="67">
        <v>120.86126373626374</v>
      </c>
      <c r="F30" s="67">
        <v>125.61758814102565</v>
      </c>
      <c r="G30" s="67">
        <v>125.56748798076923</v>
      </c>
      <c r="H30" s="68">
        <v>123.48118840018408</v>
      </c>
      <c r="I30" s="68">
        <v>115.02204585537919</v>
      </c>
      <c r="J30" s="68">
        <v>109.84741161616162</v>
      </c>
      <c r="K30" s="67">
        <v>111.610101010101</v>
      </c>
      <c r="L30" s="67">
        <v>114.90482323232322</v>
      </c>
      <c r="M30" s="67">
        <v>115.88773080808079</v>
      </c>
      <c r="N30" s="67">
        <v>113.33173442760943</v>
      </c>
      <c r="O30" s="69">
        <f t="shared" si="0"/>
        <v>117.97176142605498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2.75" customHeight="1">
      <c r="A31" s="73" t="s">
        <v>236</v>
      </c>
      <c r="B31" s="66" t="s">
        <v>106</v>
      </c>
      <c r="C31" s="67">
        <v>119.88095238095239</v>
      </c>
      <c r="D31" s="67">
        <v>122.64285714285714</v>
      </c>
      <c r="E31" s="67">
        <v>123.06456043956044</v>
      </c>
      <c r="F31" s="67">
        <v>126.34495192307693</v>
      </c>
      <c r="G31" s="67">
        <v>127.25454245311016</v>
      </c>
      <c r="H31" s="68">
        <v>125.60839506172837</v>
      </c>
      <c r="I31" s="68">
        <v>117.13146235078054</v>
      </c>
      <c r="J31" s="68">
        <v>111.69061771561772</v>
      </c>
      <c r="K31" s="67">
        <v>114</v>
      </c>
      <c r="L31" s="67">
        <v>117.22866161616162</v>
      </c>
      <c r="M31" s="67">
        <v>118.38444444444444</v>
      </c>
      <c r="N31" s="67">
        <v>115.77418181818182</v>
      </c>
      <c r="O31" s="69">
        <f t="shared" si="0"/>
        <v>119.91713561220597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2.75" customHeight="1">
      <c r="A32" s="448" t="s">
        <v>237</v>
      </c>
      <c r="B32" s="449" t="s">
        <v>70</v>
      </c>
      <c r="C32" s="444">
        <v>0.70826173826173822</v>
      </c>
      <c r="D32" s="444">
        <v>0.69657196969696966</v>
      </c>
      <c r="E32" s="444">
        <v>0.69592948717948711</v>
      </c>
      <c r="F32" s="444">
        <v>0.70431749131944432</v>
      </c>
      <c r="G32" s="444">
        <v>0.70869234261998681</v>
      </c>
      <c r="H32" s="445">
        <v>0.71670750777000769</v>
      </c>
      <c r="I32" s="445">
        <v>0.72095643939393939</v>
      </c>
      <c r="J32" s="445">
        <v>0.72460779671717168</v>
      </c>
      <c r="K32" s="444">
        <v>0.73083333333333322</v>
      </c>
      <c r="L32" s="444">
        <v>0.74003657133464829</v>
      </c>
      <c r="M32" s="444">
        <v>0.74327437839937849</v>
      </c>
      <c r="N32" s="444">
        <v>0.75570775058275041</v>
      </c>
      <c r="O32" s="446">
        <f t="shared" si="0"/>
        <v>0.7204914005507379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2.75" customHeight="1">
      <c r="A33" s="73" t="s">
        <v>183</v>
      </c>
      <c r="B33" s="66" t="s">
        <v>70</v>
      </c>
      <c r="C33" s="67">
        <v>16.532051282051281</v>
      </c>
      <c r="D33" s="67">
        <v>16.111742424242426</v>
      </c>
      <c r="E33" s="67">
        <v>16.834204545454547</v>
      </c>
      <c r="F33" s="67">
        <v>17.945068359375</v>
      </c>
      <c r="G33" s="67">
        <v>17.720679012345677</v>
      </c>
      <c r="H33" s="68">
        <v>18.51089554398148</v>
      </c>
      <c r="I33" s="68">
        <v>17.539772727272727</v>
      </c>
      <c r="J33" s="68">
        <v>17.576318742985407</v>
      </c>
      <c r="K33" s="67">
        <v>17.5</v>
      </c>
      <c r="L33" s="67">
        <v>17.667461444805198</v>
      </c>
      <c r="M33" s="67">
        <v>18.077138573232325</v>
      </c>
      <c r="N33" s="67">
        <v>18.249789562289561</v>
      </c>
      <c r="O33" s="69">
        <f t="shared" si="0"/>
        <v>17.522093518169637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2.75" customHeight="1">
      <c r="A34" s="72" t="s">
        <v>176</v>
      </c>
      <c r="B34" s="71" t="s">
        <v>47</v>
      </c>
      <c r="C34" s="67">
        <v>17.280219780219781</v>
      </c>
      <c r="D34" s="67">
        <v>16.633116883116884</v>
      </c>
      <c r="E34" s="67">
        <v>18.929945054945055</v>
      </c>
      <c r="F34" s="67">
        <v>18.384659090909089</v>
      </c>
      <c r="G34" s="67">
        <v>18.283216783216783</v>
      </c>
      <c r="H34" s="68">
        <v>18.593319559228654</v>
      </c>
      <c r="I34" s="68">
        <v>18.658424908424909</v>
      </c>
      <c r="J34" s="68">
        <v>19.005975274725273</v>
      </c>
      <c r="K34" s="67">
        <v>18.736263736263737</v>
      </c>
      <c r="L34" s="67">
        <v>18.699561965811967</v>
      </c>
      <c r="M34" s="67">
        <v>19.17655303030303</v>
      </c>
      <c r="N34" s="67">
        <v>19.16531339031339</v>
      </c>
      <c r="O34" s="69">
        <f t="shared" si="0"/>
        <v>18.462214121456547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2.75" customHeight="1">
      <c r="A35" s="73" t="s">
        <v>178</v>
      </c>
      <c r="B35" s="66" t="s">
        <v>179</v>
      </c>
      <c r="C35" s="67">
        <v>4.461904761904762</v>
      </c>
      <c r="D35" s="67">
        <v>4.517045454545455</v>
      </c>
      <c r="E35" s="67">
        <v>4.2090315934065936</v>
      </c>
      <c r="F35" s="67">
        <v>4.1999999999999993</v>
      </c>
      <c r="G35" s="67">
        <v>4.5073183760683762</v>
      </c>
      <c r="H35" s="68">
        <v>4.5396999999999998</v>
      </c>
      <c r="I35" s="68">
        <v>4.4846794871794877</v>
      </c>
      <c r="J35" s="68">
        <v>4.5058333333333334</v>
      </c>
      <c r="K35" s="67">
        <v>4.6291666666666664</v>
      </c>
      <c r="L35" s="67">
        <v>4.6210795454545455</v>
      </c>
      <c r="M35" s="67">
        <v>4.7199684343434338</v>
      </c>
      <c r="N35" s="67">
        <v>4.6726136363636366</v>
      </c>
      <c r="O35" s="69">
        <f t="shared" si="0"/>
        <v>4.505695107438858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2.75" customHeight="1">
      <c r="A36" s="448" t="s">
        <v>181</v>
      </c>
      <c r="B36" s="449" t="s">
        <v>101</v>
      </c>
      <c r="C36" s="444">
        <v>4.4991452991452991</v>
      </c>
      <c r="D36" s="444">
        <v>4.5983333333333336</v>
      </c>
      <c r="E36" s="444">
        <v>4.7815972222222225</v>
      </c>
      <c r="F36" s="444">
        <v>4.8080929487179489</v>
      </c>
      <c r="G36" s="444">
        <v>4.8799621212121211</v>
      </c>
      <c r="H36" s="445">
        <v>4.8799727272727278</v>
      </c>
      <c r="I36" s="445">
        <v>4.7543939393939398</v>
      </c>
      <c r="J36" s="445">
        <v>4.8708746114996115</v>
      </c>
      <c r="K36" s="444">
        <v>5.0615384615384613</v>
      </c>
      <c r="L36" s="444">
        <v>5.0331730769230765</v>
      </c>
      <c r="M36" s="444">
        <v>4.8908987603305789</v>
      </c>
      <c r="N36" s="444">
        <v>5.1616005291005296</v>
      </c>
      <c r="O36" s="446">
        <f t="shared" si="0"/>
        <v>4.8516319192241548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2.75" customHeight="1">
      <c r="A37" s="73" t="s">
        <v>280</v>
      </c>
      <c r="B37" s="66" t="s">
        <v>101</v>
      </c>
      <c r="C37" s="67">
        <v>8.3492063492063497</v>
      </c>
      <c r="D37" s="67">
        <v>8.3291666666666675</v>
      </c>
      <c r="E37" s="67">
        <v>8.8497767857142851</v>
      </c>
      <c r="F37" s="67">
        <v>8.3834635416666679</v>
      </c>
      <c r="G37" s="67">
        <v>8.6153273809523814</v>
      </c>
      <c r="H37" s="68">
        <v>8.9129251700680268</v>
      </c>
      <c r="I37" s="68">
        <v>8.7281887755102048</v>
      </c>
      <c r="J37" s="68">
        <v>8.7761904761904752</v>
      </c>
      <c r="K37" s="67">
        <v>8.5416666666666679</v>
      </c>
      <c r="L37" s="67">
        <v>8.8470238095238081</v>
      </c>
      <c r="M37" s="67">
        <v>8.8349206349206355</v>
      </c>
      <c r="N37" s="67">
        <v>9.3611904761904761</v>
      </c>
      <c r="O37" s="69">
        <f t="shared" si="0"/>
        <v>8.7107538944397209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2.75" customHeight="1">
      <c r="A38" s="84" t="s">
        <v>182</v>
      </c>
      <c r="B38" s="66" t="s">
        <v>101</v>
      </c>
      <c r="C38" s="85">
        <v>5.6879999999999997</v>
      </c>
      <c r="D38" s="85">
        <v>5.5953333333333299</v>
      </c>
      <c r="E38" s="85">
        <v>5.5233333333333299</v>
      </c>
      <c r="F38" s="85">
        <v>5.4226666666666601</v>
      </c>
      <c r="G38" s="85">
        <v>5.5713333333333299</v>
      </c>
      <c r="H38" s="86">
        <v>6.2</v>
      </c>
      <c r="I38" s="86">
        <v>6.188136047979798</v>
      </c>
      <c r="J38" s="86">
        <v>6.7824981762065102</v>
      </c>
      <c r="K38" s="85">
        <v>6.7166666666666668</v>
      </c>
      <c r="L38" s="85">
        <v>6.6690173368298362</v>
      </c>
      <c r="M38" s="85">
        <v>6.9731195887445896</v>
      </c>
      <c r="N38" s="85">
        <v>6.7523403679653677</v>
      </c>
      <c r="O38" s="450">
        <f t="shared" si="0"/>
        <v>6.1735370709216193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2.75" customHeight="1">
      <c r="A39" s="73" t="s">
        <v>240</v>
      </c>
      <c r="B39" s="66" t="s">
        <v>101</v>
      </c>
      <c r="C39" s="67">
        <v>7.3078703703703702</v>
      </c>
      <c r="D39" s="67">
        <v>7.2638888888888893</v>
      </c>
      <c r="E39" s="67">
        <v>7.6602430555555561</v>
      </c>
      <c r="F39" s="67">
        <v>7.4679687499999998</v>
      </c>
      <c r="G39" s="67">
        <v>6.8479383680555559</v>
      </c>
      <c r="H39" s="68">
        <v>7.1964978298611113</v>
      </c>
      <c r="I39" s="68">
        <v>6.893650793650794</v>
      </c>
      <c r="J39" s="68">
        <v>6.8169146825396822</v>
      </c>
      <c r="K39" s="67">
        <v>6.7303571428571427</v>
      </c>
      <c r="L39" s="67">
        <v>6.7070684523809518</v>
      </c>
      <c r="M39" s="67">
        <v>7.0270833333333327</v>
      </c>
      <c r="N39" s="67">
        <v>6.6899603174603159</v>
      </c>
      <c r="O39" s="69">
        <f t="shared" si="0"/>
        <v>7.0507868320794751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2.75" customHeight="1">
      <c r="A40" s="72" t="s">
        <v>260</v>
      </c>
      <c r="B40" s="71" t="s">
        <v>101</v>
      </c>
      <c r="C40" s="67">
        <v>1.7722222222222221</v>
      </c>
      <c r="D40" s="67">
        <v>1.8362499999999999</v>
      </c>
      <c r="E40" s="67">
        <v>1.7423703231292516</v>
      </c>
      <c r="F40" s="67">
        <v>1.8495225694444444</v>
      </c>
      <c r="G40" s="67">
        <v>1.7887592592592594</v>
      </c>
      <c r="H40" s="68">
        <v>1.9220000000000002</v>
      </c>
      <c r="I40" s="68">
        <v>1.9169166666666666</v>
      </c>
      <c r="J40" s="68">
        <v>2.0575625</v>
      </c>
      <c r="K40" s="67">
        <v>2.2699999999999996</v>
      </c>
      <c r="L40" s="67">
        <v>2.0480654761904757</v>
      </c>
      <c r="M40" s="67">
        <v>2.070401785714286</v>
      </c>
      <c r="N40" s="67">
        <v>2.0621626984126986</v>
      </c>
      <c r="O40" s="69">
        <f t="shared" si="0"/>
        <v>1.9446861250866088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2.75" customHeight="1">
      <c r="A41" s="73" t="s">
        <v>184</v>
      </c>
      <c r="B41" s="66" t="s">
        <v>284</v>
      </c>
      <c r="C41" s="67">
        <v>19.111111111111111</v>
      </c>
      <c r="D41" s="67">
        <v>18.595833333333331</v>
      </c>
      <c r="E41" s="67">
        <v>21.429081632653059</v>
      </c>
      <c r="F41" s="67">
        <v>20.789687499999999</v>
      </c>
      <c r="G41" s="67">
        <v>21.106203703703702</v>
      </c>
      <c r="H41" s="68">
        <v>21.774999999999999</v>
      </c>
      <c r="I41" s="68">
        <v>21.977083333333333</v>
      </c>
      <c r="J41" s="68">
        <v>22.027777777777782</v>
      </c>
      <c r="K41" s="67">
        <v>24.083333333333336</v>
      </c>
      <c r="L41" s="67">
        <v>24.041666666666668</v>
      </c>
      <c r="M41" s="67">
        <v>23.583333333333336</v>
      </c>
      <c r="N41" s="67">
        <v>24.750000000000004</v>
      </c>
      <c r="O41" s="69">
        <f t="shared" si="0"/>
        <v>21.939175977103805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2.75" customHeight="1">
      <c r="A42" s="72" t="s">
        <v>268</v>
      </c>
      <c r="B42" s="71" t="s">
        <v>284</v>
      </c>
      <c r="C42" s="67">
        <v>21.4</v>
      </c>
      <c r="D42" s="67">
        <v>18.725000000000001</v>
      </c>
      <c r="E42" s="67">
        <v>22.24404761904762</v>
      </c>
      <c r="F42" s="67">
        <v>23.35</v>
      </c>
      <c r="G42" s="67">
        <v>21.887499999999999</v>
      </c>
      <c r="H42" s="68">
        <v>21.179916666666667</v>
      </c>
      <c r="I42" s="68">
        <v>21.737083333333334</v>
      </c>
      <c r="J42" s="68">
        <v>27.3</v>
      </c>
      <c r="K42" s="67">
        <v>28.8</v>
      </c>
      <c r="L42" s="67">
        <v>31.612500000000001</v>
      </c>
      <c r="M42" s="67">
        <v>34.208333333333336</v>
      </c>
      <c r="N42" s="67">
        <v>29.583333333333332</v>
      </c>
      <c r="O42" s="69">
        <f t="shared" si="0"/>
        <v>25.16897619047619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2.75" customHeight="1">
      <c r="A43" s="73" t="s">
        <v>243</v>
      </c>
      <c r="B43" s="66" t="s">
        <v>284</v>
      </c>
      <c r="C43" s="67">
        <v>19.966666666666665</v>
      </c>
      <c r="D43" s="67">
        <v>21.278571428571428</v>
      </c>
      <c r="E43" s="67">
        <v>23.616666666666664</v>
      </c>
      <c r="F43" s="67">
        <v>22.243749999999999</v>
      </c>
      <c r="G43" s="67">
        <v>22.848749999999999</v>
      </c>
      <c r="H43" s="68">
        <v>20.933002645502647</v>
      </c>
      <c r="I43" s="68">
        <v>22.381164965986393</v>
      </c>
      <c r="J43" s="68">
        <v>23.807638888888889</v>
      </c>
      <c r="K43" s="67">
        <v>24.8</v>
      </c>
      <c r="L43" s="67">
        <v>20.828333333333333</v>
      </c>
      <c r="M43" s="67">
        <v>22.318095238095239</v>
      </c>
      <c r="N43" s="67">
        <v>23.100000000000005</v>
      </c>
      <c r="O43" s="69">
        <f t="shared" si="0"/>
        <v>22.343553319475941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2.75" customHeight="1">
      <c r="A44" s="72" t="s">
        <v>244</v>
      </c>
      <c r="B44" s="71" t="s">
        <v>285</v>
      </c>
      <c r="C44" s="67">
        <v>22.155555555555555</v>
      </c>
      <c r="D44" s="67">
        <v>22.6</v>
      </c>
      <c r="E44" s="67">
        <v>25.512946428571428</v>
      </c>
      <c r="F44" s="67">
        <v>29.084263392857146</v>
      </c>
      <c r="G44" s="67">
        <v>25.415823412698415</v>
      </c>
      <c r="H44" s="68">
        <v>22.631349206349206</v>
      </c>
      <c r="I44" s="68">
        <v>22.325000000000003</v>
      </c>
      <c r="J44" s="68">
        <v>26.006944444444443</v>
      </c>
      <c r="K44" s="67">
        <v>31.25</v>
      </c>
      <c r="L44" s="67">
        <v>26.145833333333332</v>
      </c>
      <c r="M44" s="67">
        <v>31.216666666666669</v>
      </c>
      <c r="N44" s="67">
        <v>29.847222222222225</v>
      </c>
      <c r="O44" s="69">
        <f t="shared" si="0"/>
        <v>26.182633721891538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2.75" customHeight="1">
      <c r="A45" s="73" t="s">
        <v>245</v>
      </c>
      <c r="B45" s="66" t="s">
        <v>151</v>
      </c>
      <c r="C45" s="67">
        <v>52.572222222222223</v>
      </c>
      <c r="D45" s="67"/>
      <c r="E45" s="67">
        <v>52.5</v>
      </c>
      <c r="F45" s="67">
        <v>60</v>
      </c>
      <c r="G45" s="67">
        <v>50.89</v>
      </c>
      <c r="H45" s="68">
        <v>60</v>
      </c>
      <c r="I45" s="68">
        <v>60</v>
      </c>
      <c r="J45" s="67">
        <v>60</v>
      </c>
      <c r="K45" s="67">
        <v>60</v>
      </c>
      <c r="L45" s="67">
        <v>60</v>
      </c>
      <c r="M45" s="67">
        <v>60</v>
      </c>
      <c r="N45" s="67">
        <v>60</v>
      </c>
      <c r="O45" s="69">
        <f t="shared" si="0"/>
        <v>57.81474747474747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2.75" customHeight="1">
      <c r="A46" s="72" t="s">
        <v>246</v>
      </c>
      <c r="B46" s="71" t="s">
        <v>12</v>
      </c>
      <c r="C46" s="67">
        <v>0.54761904761904767</v>
      </c>
      <c r="D46" s="67">
        <v>0.59892857142857137</v>
      </c>
      <c r="E46" s="67">
        <v>0.77527777777777773</v>
      </c>
      <c r="F46" s="67">
        <v>0.66015625</v>
      </c>
      <c r="G46" s="67">
        <v>0.68634548611111112</v>
      </c>
      <c r="H46" s="68">
        <v>0.72080729166666657</v>
      </c>
      <c r="I46" s="68">
        <v>0.68333333333333335</v>
      </c>
      <c r="J46" s="68">
        <v>0.69843749999999993</v>
      </c>
      <c r="K46" s="67">
        <v>0.67</v>
      </c>
      <c r="L46" s="67">
        <v>0.64052083333333343</v>
      </c>
      <c r="M46" s="67">
        <v>0.71020833333333333</v>
      </c>
      <c r="N46" s="67">
        <v>0.70391865079365079</v>
      </c>
      <c r="O46" s="69">
        <f t="shared" si="0"/>
        <v>0.67462942294973549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2.75" customHeight="1">
      <c r="A47" s="73" t="s">
        <v>286</v>
      </c>
      <c r="B47" s="66" t="s">
        <v>101</v>
      </c>
      <c r="C47" s="67">
        <v>2.9611111111111108</v>
      </c>
      <c r="D47" s="67">
        <v>2.7416666666666667</v>
      </c>
      <c r="E47" s="67">
        <v>2.691125</v>
      </c>
      <c r="F47" s="67">
        <v>2.8982812500000001</v>
      </c>
      <c r="G47" s="67">
        <v>2.6555555555555554</v>
      </c>
      <c r="H47" s="68">
        <v>2.6850000000000001</v>
      </c>
      <c r="I47" s="68">
        <v>2.7864583333333335</v>
      </c>
      <c r="J47" s="68">
        <v>2.9375</v>
      </c>
      <c r="K47" s="67">
        <v>2.916666666666667</v>
      </c>
      <c r="L47" s="67">
        <v>2.8114583333333334</v>
      </c>
      <c r="M47" s="67">
        <v>2.9125000000000001</v>
      </c>
      <c r="N47" s="67">
        <v>2.8291666666666671</v>
      </c>
      <c r="O47" s="69">
        <f t="shared" si="0"/>
        <v>2.8188741319444444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2.75" customHeight="1">
      <c r="A48" s="72" t="s">
        <v>185</v>
      </c>
      <c r="B48" s="71" t="s">
        <v>101</v>
      </c>
      <c r="C48" s="67">
        <v>4.2416666666666663</v>
      </c>
      <c r="D48" s="67">
        <v>4.3544642857142861</v>
      </c>
      <c r="E48" s="67">
        <v>4.2012214781746025</v>
      </c>
      <c r="F48" s="67">
        <v>4.442729591836736</v>
      </c>
      <c r="G48" s="67">
        <v>4.3268613000755858</v>
      </c>
      <c r="H48" s="68">
        <v>4.3600898148148151</v>
      </c>
      <c r="I48" s="88">
        <v>4.4747956349206355</v>
      </c>
      <c r="J48" s="68">
        <v>4.8049999999999997</v>
      </c>
      <c r="K48" s="67">
        <v>4.9916666666666671</v>
      </c>
      <c r="L48" s="67">
        <v>4.8460416666666664</v>
      </c>
      <c r="M48" s="67">
        <v>4.9625000000000004</v>
      </c>
      <c r="N48" s="67">
        <v>4.8916666666666666</v>
      </c>
      <c r="O48" s="69">
        <f t="shared" si="0"/>
        <v>4.5748919810169433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2.75" customHeight="1">
      <c r="A49" s="73" t="s">
        <v>269</v>
      </c>
      <c r="B49" s="66" t="s">
        <v>287</v>
      </c>
      <c r="C49" s="67">
        <v>1.4444444444444446</v>
      </c>
      <c r="D49" s="67">
        <v>1.5972479603729604</v>
      </c>
      <c r="E49" s="67">
        <v>1.7435107600732602</v>
      </c>
      <c r="F49" s="67">
        <v>1.5913849431818181</v>
      </c>
      <c r="G49" s="67">
        <v>1.6408585858585856</v>
      </c>
      <c r="H49" s="68">
        <v>1.5995907878787878</v>
      </c>
      <c r="I49" s="88">
        <v>1.5652233585858584</v>
      </c>
      <c r="J49" s="68">
        <v>1.6764998376623377</v>
      </c>
      <c r="K49" s="67">
        <v>1.4694375</v>
      </c>
      <c r="L49" s="67">
        <v>1.6889409722222222</v>
      </c>
      <c r="M49" s="67">
        <v>1.796889880952381</v>
      </c>
      <c r="N49" s="67">
        <v>1.8937499999999998</v>
      </c>
      <c r="O49" s="69">
        <f t="shared" si="0"/>
        <v>1.6423149192693878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2.75" customHeight="1">
      <c r="A50" s="72" t="s">
        <v>271</v>
      </c>
      <c r="B50" s="71" t="s">
        <v>287</v>
      </c>
      <c r="C50" s="67">
        <v>1.598313492063492</v>
      </c>
      <c r="D50" s="67">
        <v>1.7519097222222222</v>
      </c>
      <c r="E50" s="67">
        <v>2.0605587121212121</v>
      </c>
      <c r="F50" s="67">
        <v>1.9898958333333334</v>
      </c>
      <c r="G50" s="67">
        <v>1.7633124999999998</v>
      </c>
      <c r="H50" s="68">
        <v>1.8581257575757575</v>
      </c>
      <c r="I50" s="88">
        <v>1.9378472222222221</v>
      </c>
      <c r="J50" s="68">
        <v>2.1876217532467535</v>
      </c>
      <c r="K50" s="67">
        <v>2.4009999999999998</v>
      </c>
      <c r="L50" s="67">
        <v>2.0674156746031747</v>
      </c>
      <c r="M50" s="67">
        <v>2.1818948412698411</v>
      </c>
      <c r="N50" s="67">
        <v>1.9286111111111108</v>
      </c>
      <c r="O50" s="69">
        <f t="shared" si="0"/>
        <v>1.9772088849807601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2.75" customHeight="1">
      <c r="A51" s="73" t="s">
        <v>272</v>
      </c>
      <c r="B51" s="66" t="s">
        <v>101</v>
      </c>
      <c r="C51" s="67"/>
      <c r="D51" s="67"/>
      <c r="E51" s="67">
        <v>2.4968750000000002</v>
      </c>
      <c r="F51" s="67"/>
      <c r="G51" s="67">
        <v>2.17</v>
      </c>
      <c r="H51" s="68">
        <v>2.625</v>
      </c>
      <c r="I51" s="68">
        <v>2.15625</v>
      </c>
      <c r="J51" s="81"/>
      <c r="K51" s="67"/>
      <c r="L51" s="67"/>
      <c r="M51" s="67">
        <v>1.5333333333333332</v>
      </c>
      <c r="N51" s="67"/>
      <c r="O51" s="69">
        <f t="shared" si="0"/>
        <v>2.1962916666666668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2.75" customHeight="1">
      <c r="A52" s="72" t="s">
        <v>273</v>
      </c>
      <c r="B52" s="71" t="s">
        <v>101</v>
      </c>
      <c r="C52" s="67">
        <v>1.3547288359788361</v>
      </c>
      <c r="D52" s="67">
        <v>1.3458333333333332</v>
      </c>
      <c r="E52" s="67">
        <v>1.3171629443788535</v>
      </c>
      <c r="F52" s="67">
        <v>1.3214285714285714</v>
      </c>
      <c r="G52" s="67">
        <v>1.4548137860082304</v>
      </c>
      <c r="H52" s="68">
        <v>1.3002399209104938</v>
      </c>
      <c r="I52" s="68">
        <v>1.1394706632653062</v>
      </c>
      <c r="J52" s="68">
        <v>1.3996031746031745</v>
      </c>
      <c r="K52" s="67">
        <v>1.3625</v>
      </c>
      <c r="L52" s="67">
        <v>1.4352083333333332</v>
      </c>
      <c r="M52" s="67">
        <v>1.4135416666666667</v>
      </c>
      <c r="N52" s="67">
        <v>1.4602017195767196</v>
      </c>
      <c r="O52" s="69">
        <f t="shared" si="0"/>
        <v>1.3587277457902935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2.75" customHeight="1">
      <c r="A53" s="73" t="s">
        <v>261</v>
      </c>
      <c r="B53" s="66" t="s">
        <v>101</v>
      </c>
      <c r="C53" s="67">
        <v>1.5555555555555556</v>
      </c>
      <c r="D53" s="67">
        <v>1.6416666666666668</v>
      </c>
      <c r="E53" s="67">
        <v>2.5602430555555555</v>
      </c>
      <c r="F53" s="67">
        <v>1.65</v>
      </c>
      <c r="G53" s="67">
        <v>1.6791666666666667</v>
      </c>
      <c r="H53" s="68">
        <v>2.2486111111111113</v>
      </c>
      <c r="I53" s="68">
        <v>3.2064583333333339</v>
      </c>
      <c r="J53" s="68">
        <v>2.1235416666666667</v>
      </c>
      <c r="K53" s="67">
        <v>1.5625</v>
      </c>
      <c r="L53" s="67">
        <v>1.8407440476190478</v>
      </c>
      <c r="M53" s="67">
        <v>2.287607142857143</v>
      </c>
      <c r="N53" s="67">
        <v>2.5109424603174606</v>
      </c>
      <c r="O53" s="69">
        <f t="shared" si="0"/>
        <v>2.0722530588624344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2.75" customHeight="1">
      <c r="A54" s="72" t="s">
        <v>187</v>
      </c>
      <c r="B54" s="71" t="s">
        <v>101</v>
      </c>
      <c r="C54" s="67">
        <v>10</v>
      </c>
      <c r="D54" s="67">
        <v>10</v>
      </c>
      <c r="E54" s="67">
        <v>11</v>
      </c>
      <c r="F54" s="67">
        <v>12</v>
      </c>
      <c r="G54" s="67">
        <v>12</v>
      </c>
      <c r="H54" s="68">
        <v>12.5</v>
      </c>
      <c r="I54" s="68">
        <v>0</v>
      </c>
      <c r="J54" s="68">
        <v>7.75</v>
      </c>
      <c r="K54" s="67">
        <v>10</v>
      </c>
      <c r="L54" s="67">
        <v>10.5</v>
      </c>
      <c r="M54" s="67">
        <v>10.5</v>
      </c>
      <c r="N54" s="67">
        <v>11.1</v>
      </c>
      <c r="O54" s="69">
        <f t="shared" si="0"/>
        <v>9.7791666666666668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2.75" customHeight="1">
      <c r="A55" s="73" t="s">
        <v>247</v>
      </c>
      <c r="B55" s="66" t="s">
        <v>101</v>
      </c>
      <c r="C55" s="67">
        <v>0.85161111111111121</v>
      </c>
      <c r="D55" s="67">
        <v>0.8740681818181818</v>
      </c>
      <c r="E55" s="67">
        <v>0.9301988636363635</v>
      </c>
      <c r="F55" s="67">
        <v>0.87129218750000004</v>
      </c>
      <c r="G55" s="67">
        <v>0.86919074074074076</v>
      </c>
      <c r="H55" s="68">
        <v>0.85788888888888892</v>
      </c>
      <c r="I55" s="68">
        <v>0.86364583333333322</v>
      </c>
      <c r="J55" s="68">
        <v>0.91656250000000006</v>
      </c>
      <c r="K55" s="67">
        <v>0.89674242424242423</v>
      </c>
      <c r="L55" s="67">
        <v>0.94762689393939392</v>
      </c>
      <c r="M55" s="67">
        <v>0.98498958333333331</v>
      </c>
      <c r="N55" s="67">
        <v>0.98184974747474751</v>
      </c>
      <c r="O55" s="69">
        <f t="shared" si="0"/>
        <v>0.90380557966820996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2.75" customHeight="1">
      <c r="A56" s="72" t="s">
        <v>188</v>
      </c>
      <c r="B56" s="71" t="s">
        <v>106</v>
      </c>
      <c r="C56" s="67">
        <v>87.37777777777778</v>
      </c>
      <c r="D56" s="67">
        <v>88.1</v>
      </c>
      <c r="E56" s="67">
        <v>82.174999999999997</v>
      </c>
      <c r="F56" s="67">
        <v>92.083333333333343</v>
      </c>
      <c r="G56" s="67">
        <v>100</v>
      </c>
      <c r="H56" s="68">
        <v>108.54166666666666</v>
      </c>
      <c r="I56" s="68">
        <v>102.125</v>
      </c>
      <c r="J56" s="68">
        <v>113.33333333333334</v>
      </c>
      <c r="K56" s="67">
        <v>116</v>
      </c>
      <c r="L56" s="67">
        <v>123.375</v>
      </c>
      <c r="M56" s="67">
        <v>127.75</v>
      </c>
      <c r="N56" s="67">
        <v>124.40277777777779</v>
      </c>
      <c r="O56" s="69">
        <f t="shared" si="0"/>
        <v>105.4386574074074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2.75" customHeight="1">
      <c r="A57" s="73" t="s">
        <v>248</v>
      </c>
      <c r="B57" s="66" t="s">
        <v>12</v>
      </c>
      <c r="C57" s="67">
        <v>1.6757575757575758</v>
      </c>
      <c r="D57" s="67">
        <v>1.7512500000000002</v>
      </c>
      <c r="E57" s="67">
        <v>2.1267518939393937</v>
      </c>
      <c r="F57" s="67">
        <v>1.6919921874999999</v>
      </c>
      <c r="G57" s="67">
        <v>1.7877572016460903</v>
      </c>
      <c r="H57" s="68">
        <v>1.7391190476190475</v>
      </c>
      <c r="I57" s="68">
        <v>1.9602784863945579</v>
      </c>
      <c r="J57" s="68">
        <v>1.7064271541950111</v>
      </c>
      <c r="K57" s="67">
        <v>1.8041666666666667</v>
      </c>
      <c r="L57" s="67">
        <v>1.9276799242424243</v>
      </c>
      <c r="M57" s="67">
        <v>1.8145833333333332</v>
      </c>
      <c r="N57" s="67">
        <v>1.8470833333333332</v>
      </c>
      <c r="O57" s="69">
        <f t="shared" si="0"/>
        <v>1.8194039003856195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2.75" customHeight="1">
      <c r="A58" s="72" t="s">
        <v>189</v>
      </c>
      <c r="B58" s="71" t="s">
        <v>101</v>
      </c>
      <c r="C58" s="67">
        <v>3.5</v>
      </c>
      <c r="D58" s="67">
        <v>3.3333333333333335</v>
      </c>
      <c r="E58" s="67">
        <v>3.5062500000000001</v>
      </c>
      <c r="F58" s="67">
        <v>3.5333333333333332</v>
      </c>
      <c r="G58" s="67">
        <v>3.3653645833333332</v>
      </c>
      <c r="H58" s="68">
        <v>3.8483333333333336</v>
      </c>
      <c r="I58" s="68">
        <v>3.802083333333333</v>
      </c>
      <c r="J58" s="68">
        <v>3.9604166666666667</v>
      </c>
      <c r="K58" s="67">
        <v>4.0291666666666668</v>
      </c>
      <c r="L58" s="67">
        <v>4.2208333333333332</v>
      </c>
      <c r="M58" s="67">
        <v>4.1278333333333332</v>
      </c>
      <c r="N58" s="67">
        <v>4.2799999999999994</v>
      </c>
      <c r="O58" s="69">
        <f t="shared" si="0"/>
        <v>3.7922456597222225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2.75" customHeight="1">
      <c r="A59" s="73" t="s">
        <v>262</v>
      </c>
      <c r="B59" s="66" t="s">
        <v>284</v>
      </c>
      <c r="C59" s="67"/>
      <c r="D59" s="67">
        <v>28</v>
      </c>
      <c r="E59" s="67">
        <v>27</v>
      </c>
      <c r="F59" s="67"/>
      <c r="G59" s="67">
        <v>23</v>
      </c>
      <c r="H59" s="68">
        <v>21</v>
      </c>
      <c r="I59" s="68"/>
      <c r="J59" s="81"/>
      <c r="K59" s="67"/>
      <c r="L59" s="67">
        <v>25</v>
      </c>
      <c r="M59" s="67"/>
      <c r="N59" s="67"/>
      <c r="O59" s="69">
        <f t="shared" si="0"/>
        <v>24.8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2.75" customHeight="1">
      <c r="A60" s="72" t="s">
        <v>288</v>
      </c>
      <c r="B60" s="71" t="s">
        <v>101</v>
      </c>
      <c r="C60" s="67">
        <v>15</v>
      </c>
      <c r="D60" s="67">
        <v>15</v>
      </c>
      <c r="E60" s="67">
        <v>13.21875</v>
      </c>
      <c r="F60" s="67">
        <v>15.33984375</v>
      </c>
      <c r="G60" s="67">
        <v>15.375</v>
      </c>
      <c r="H60" s="68">
        <v>0</v>
      </c>
      <c r="I60" s="68">
        <v>0</v>
      </c>
      <c r="J60" s="68">
        <v>17.5</v>
      </c>
      <c r="K60" s="67">
        <v>19</v>
      </c>
      <c r="L60" s="67">
        <v>17.5625</v>
      </c>
      <c r="M60" s="67">
        <v>18</v>
      </c>
      <c r="N60" s="67">
        <v>17.100000000000001</v>
      </c>
      <c r="O60" s="69">
        <f t="shared" si="0"/>
        <v>13.591341145833333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2.75" customHeight="1">
      <c r="A61" s="73" t="s">
        <v>191</v>
      </c>
      <c r="B61" s="66" t="s">
        <v>47</v>
      </c>
      <c r="C61" s="67">
        <v>3</v>
      </c>
      <c r="D61" s="67">
        <v>3</v>
      </c>
      <c r="E61" s="67">
        <v>2.85</v>
      </c>
      <c r="F61" s="67">
        <v>3</v>
      </c>
      <c r="G61" s="67">
        <v>2.4875000000000003</v>
      </c>
      <c r="H61" s="68">
        <v>3</v>
      </c>
      <c r="I61" s="68">
        <v>2.625</v>
      </c>
      <c r="J61" s="81">
        <v>2.75</v>
      </c>
      <c r="K61" s="67">
        <v>2.5</v>
      </c>
      <c r="L61" s="67">
        <v>2.625</v>
      </c>
      <c r="M61" s="67">
        <v>2.625</v>
      </c>
      <c r="N61" s="67">
        <v>2.875</v>
      </c>
      <c r="O61" s="69">
        <f t="shared" si="0"/>
        <v>2.7781249999999997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9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9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9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9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9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9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9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9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9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9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9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9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9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9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9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9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9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9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9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9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9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9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9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9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9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9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9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9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9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9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9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9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9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9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9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9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9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9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9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9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9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9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9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9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9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9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9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9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9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9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9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9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9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9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9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9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9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9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9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9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9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9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9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9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9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9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9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9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9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9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9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9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9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9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9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9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9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9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9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9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9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9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9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9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9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9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9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9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9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9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9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9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9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9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9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9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9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9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9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9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9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9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9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9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9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9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9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9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9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9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9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9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9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9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9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9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9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9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9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9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9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9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9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9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9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9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9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9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9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9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9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9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9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9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9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9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9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9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9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9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9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9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9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9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9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9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9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9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9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9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9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9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9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9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9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9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9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9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9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9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9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9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9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9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9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9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9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9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9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9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9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9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9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9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9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9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9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9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9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9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9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9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9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9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9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9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9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9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9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9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9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9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9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9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9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9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9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9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9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9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9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9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9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9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9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9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9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9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9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9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9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9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9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9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9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9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9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9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9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9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9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9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9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9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9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9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9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9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9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9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9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9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9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9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9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9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9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9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9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9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9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9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9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9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9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9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9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9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9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9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9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9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9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9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9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9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9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9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9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9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9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9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9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9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9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9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9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9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9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9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9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9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9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9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9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9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9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9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9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9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9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9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9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9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9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9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9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9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9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9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9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9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9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9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9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9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9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9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9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9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9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9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9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9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9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9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9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9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9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9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9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9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9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9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9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9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9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9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9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9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9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9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9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9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9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9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9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9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9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9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9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9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9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9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9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9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9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9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9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9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9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9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9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9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9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9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9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9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9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9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9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9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9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9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9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9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9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9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9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9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9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9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9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9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9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9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9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9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9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9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9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9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9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9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9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9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9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9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9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9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9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9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9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9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9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9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9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9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9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9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9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9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9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9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9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9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9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9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9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9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9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9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9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9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9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9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9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9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9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9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9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9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9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9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9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9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9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9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9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9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9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9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9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9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9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9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9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9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9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9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9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9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9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9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9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9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9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9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9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9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9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9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9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9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9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9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9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9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9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9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9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9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9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9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9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9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9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9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9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9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9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9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9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9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9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9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9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9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9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9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9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9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9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9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9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9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9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9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9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9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9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9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9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9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9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9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9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9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9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9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9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9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9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9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9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9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9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9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9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9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9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9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9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9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9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9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9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9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9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9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9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9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9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9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9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9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9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9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9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9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9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9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9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9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9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9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9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9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9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9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9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9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9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9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9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9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9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9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9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9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9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9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9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9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9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9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9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9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9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9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9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9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9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9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9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9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9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9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9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9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9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9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9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9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9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9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9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9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9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9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9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9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9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9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9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9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9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9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9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9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9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9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9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9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9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9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9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9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9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9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9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9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9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9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9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9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9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9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9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9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9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9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9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9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9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9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9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9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9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9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9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9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9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9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9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9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9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9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9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9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9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9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9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9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9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9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9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9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9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9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9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9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9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9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9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9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9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9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9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9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9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9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9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9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9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9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9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9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9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9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9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9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9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9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9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9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9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9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9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9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9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9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9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9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9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9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9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9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9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9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9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9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9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9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9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9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9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9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9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9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9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9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9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9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9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9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9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9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9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9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9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9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9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9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9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9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9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9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9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9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9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9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9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9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9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9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9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9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9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9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9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9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9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9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9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9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9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9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9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9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9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9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9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9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9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9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9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9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9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9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9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9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9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9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9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9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9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9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9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9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9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9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9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9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9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9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9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9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9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9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9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9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9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9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9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9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9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9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9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9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9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9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9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9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9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9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9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9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9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9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9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9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9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9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9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9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9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9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9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9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9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9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9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9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9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9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9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9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9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9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9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9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9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9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9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9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9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9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9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9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9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9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9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9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9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9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9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9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9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9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9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9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9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9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9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9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9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9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9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9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9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9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9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9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9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9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9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9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9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9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9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9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9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9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9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9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9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9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9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9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9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9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9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9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9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9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9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9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9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9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9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9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9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9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9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9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9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9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9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9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9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9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9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9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9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9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9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9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9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9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9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9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9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9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9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9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9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9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9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9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9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9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9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9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9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9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9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9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9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9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9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9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9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9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9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9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9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9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9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9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9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9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9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9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9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9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9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9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9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9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9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9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9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9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9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9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9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9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9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9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9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9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9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9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9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9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9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9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9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9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9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9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9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9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9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9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1">
    <mergeCell ref="A5:O5"/>
  </mergeCells>
  <pageMargins left="0.511811024" right="0.511811024" top="0.78740157499999996" bottom="0.78740157499999996" header="0" footer="0"/>
  <pageSetup paperSize="9" scale="8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5" workbookViewId="0">
      <selection activeCell="I67" sqref="I67"/>
    </sheetView>
  </sheetViews>
  <sheetFormatPr defaultColWidth="14.42578125" defaultRowHeight="15" customHeight="1"/>
  <cols>
    <col min="1" max="1" width="18.5703125" style="60" customWidth="1"/>
    <col min="2" max="2" width="14.5703125" style="60" customWidth="1"/>
    <col min="3" max="14" width="9.28515625" style="60" customWidth="1"/>
    <col min="15" max="15" width="11.7109375" style="60" customWidth="1"/>
    <col min="16" max="26" width="8.7109375" style="60" customWidth="1"/>
    <col min="27" max="16384" width="14.42578125" style="60"/>
  </cols>
  <sheetData>
    <row r="1" spans="1:26" ht="12.75" customHeight="1">
      <c r="A1" s="56"/>
      <c r="B1" s="57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" customHeight="1">
      <c r="A2" s="57"/>
      <c r="B2" s="57"/>
      <c r="C2" s="5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" customHeight="1">
      <c r="A3" s="57"/>
      <c r="B3" s="57"/>
      <c r="C3" s="57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2.75" customHeight="1">
      <c r="A4" s="61"/>
      <c r="B4" s="61"/>
      <c r="C4" s="61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2.75" customHeight="1">
      <c r="A5" s="510" t="s">
        <v>275</v>
      </c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1" customHeight="1">
      <c r="A6" s="439" t="s">
        <v>127</v>
      </c>
      <c r="B6" s="440" t="s">
        <v>12</v>
      </c>
      <c r="C6" s="440" t="s">
        <v>128</v>
      </c>
      <c r="D6" s="440" t="s">
        <v>129</v>
      </c>
      <c r="E6" s="440" t="s">
        <v>130</v>
      </c>
      <c r="F6" s="440" t="s">
        <v>131</v>
      </c>
      <c r="G6" s="440" t="s">
        <v>132</v>
      </c>
      <c r="H6" s="440" t="s">
        <v>133</v>
      </c>
      <c r="I6" s="440" t="s">
        <v>134</v>
      </c>
      <c r="J6" s="440" t="s">
        <v>135</v>
      </c>
      <c r="K6" s="440" t="s">
        <v>136</v>
      </c>
      <c r="L6" s="440" t="s">
        <v>137</v>
      </c>
      <c r="M6" s="440" t="s">
        <v>138</v>
      </c>
      <c r="N6" s="440" t="s">
        <v>139</v>
      </c>
      <c r="O6" s="440" t="s">
        <v>277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2.75" customHeight="1">
      <c r="A7" s="65" t="s">
        <v>231</v>
      </c>
      <c r="B7" s="66" t="s">
        <v>34</v>
      </c>
      <c r="C7" s="67">
        <v>41.229166666666664</v>
      </c>
      <c r="D7" s="67">
        <v>41.22708333333334</v>
      </c>
      <c r="E7" s="67">
        <v>41.732142857142861</v>
      </c>
      <c r="F7" s="67">
        <v>41.689732142857146</v>
      </c>
      <c r="G7" s="67">
        <v>42.088541666666657</v>
      </c>
      <c r="H7" s="68">
        <v>42.855000000000004</v>
      </c>
      <c r="I7" s="68">
        <v>44.3958333333333</v>
      </c>
      <c r="J7" s="94">
        <v>49.379999999999995</v>
      </c>
      <c r="K7" s="67">
        <v>48.9375</v>
      </c>
      <c r="L7" s="67">
        <v>51.150000000000006</v>
      </c>
      <c r="M7" s="67">
        <v>58.36</v>
      </c>
      <c r="N7" s="67">
        <v>59.058333333333337</v>
      </c>
      <c r="O7" s="67">
        <f t="shared" ref="O7:O61" si="0">AVERAGE(C7:N7)</f>
        <v>46.841944444444437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2.75" customHeight="1">
      <c r="A8" s="70" t="s">
        <v>144</v>
      </c>
      <c r="B8" s="71" t="s">
        <v>101</v>
      </c>
      <c r="C8" s="67">
        <v>1.6573908730158731</v>
      </c>
      <c r="D8" s="67">
        <v>1.5481944444444444</v>
      </c>
      <c r="E8" s="67">
        <v>1.5604166666666668</v>
      </c>
      <c r="F8" s="67">
        <v>1.9638068181818182</v>
      </c>
      <c r="G8" s="67">
        <v>1.6195138888888887</v>
      </c>
      <c r="H8" s="68">
        <v>1.6939444444444445</v>
      </c>
      <c r="I8" s="68">
        <v>1.8524605429292931</v>
      </c>
      <c r="J8" s="94">
        <v>1.8905202020202019</v>
      </c>
      <c r="K8" s="67">
        <v>1.8025595238095238</v>
      </c>
      <c r="L8" s="67">
        <v>1.8533820346320344</v>
      </c>
      <c r="M8" s="67">
        <v>1.9136168831168832</v>
      </c>
      <c r="N8" s="67">
        <v>1.9297199675324677</v>
      </c>
      <c r="O8" s="67">
        <f t="shared" si="0"/>
        <v>1.773793857473545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2.75" customHeight="1">
      <c r="A9" s="65" t="s">
        <v>145</v>
      </c>
      <c r="B9" s="66" t="s">
        <v>101</v>
      </c>
      <c r="C9" s="67">
        <v>1.8277083333333333</v>
      </c>
      <c r="D9" s="67">
        <v>1.651904761904762</v>
      </c>
      <c r="E9" s="67">
        <v>1.6779017857142859</v>
      </c>
      <c r="F9" s="67">
        <v>1.9656646825396829</v>
      </c>
      <c r="G9" s="67">
        <v>1.7572792658730156</v>
      </c>
      <c r="H9" s="68">
        <v>1.8200000000000003</v>
      </c>
      <c r="I9" s="68">
        <v>2.0033333333333334</v>
      </c>
      <c r="J9" s="94">
        <v>2.3613531746031748</v>
      </c>
      <c r="K9" s="67">
        <v>2.3821825396825398</v>
      </c>
      <c r="L9" s="67">
        <v>2.310109126984127</v>
      </c>
      <c r="M9" s="67">
        <v>2.4700912698412698</v>
      </c>
      <c r="N9" s="67">
        <v>2.4872916666666667</v>
      </c>
      <c r="O9" s="67">
        <f t="shared" si="0"/>
        <v>2.059568328373016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>
      <c r="A10" s="72" t="s">
        <v>146</v>
      </c>
      <c r="B10" s="71" t="s">
        <v>101</v>
      </c>
      <c r="C10" s="67">
        <v>1.6345535714285715</v>
      </c>
      <c r="D10" s="67">
        <v>1.4958333333333336</v>
      </c>
      <c r="E10" s="67">
        <v>1.613720238095238</v>
      </c>
      <c r="F10" s="67">
        <v>1.672435966810967</v>
      </c>
      <c r="G10" s="67">
        <v>1.6412500000000001</v>
      </c>
      <c r="H10" s="68">
        <v>1.6435119047619051</v>
      </c>
      <c r="I10" s="68">
        <v>1.8085838293650793</v>
      </c>
      <c r="J10" s="94">
        <v>1.7796150793650791</v>
      </c>
      <c r="K10" s="67">
        <v>1.7629464285714287</v>
      </c>
      <c r="L10" s="67">
        <v>1.8036160714285716</v>
      </c>
      <c r="M10" s="67">
        <v>1.9049880952380953</v>
      </c>
      <c r="N10" s="67">
        <v>1.9581597222222222</v>
      </c>
      <c r="O10" s="67">
        <f t="shared" si="0"/>
        <v>1.7266011867183744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>
      <c r="A11" s="73" t="s">
        <v>232</v>
      </c>
      <c r="B11" s="66" t="s">
        <v>49</v>
      </c>
      <c r="C11" s="67">
        <v>1.7985119047619047</v>
      </c>
      <c r="D11" s="67">
        <v>1.5262500000000001</v>
      </c>
      <c r="E11" s="67">
        <v>1.6245833333333335</v>
      </c>
      <c r="F11" s="67">
        <v>1.7010243055555554</v>
      </c>
      <c r="G11" s="67">
        <v>1.6129910714285713</v>
      </c>
      <c r="H11" s="68">
        <v>1.6364642857142857</v>
      </c>
      <c r="I11" s="68">
        <v>1.9616815476190477</v>
      </c>
      <c r="J11" s="94">
        <v>2.1979226190476191</v>
      </c>
      <c r="K11" s="67">
        <v>2.2349553571428573</v>
      </c>
      <c r="L11" s="67">
        <v>2.1441964285714286</v>
      </c>
      <c r="M11" s="67">
        <v>2.2005178571428572</v>
      </c>
      <c r="N11" s="67">
        <v>2.0995287698412697</v>
      </c>
      <c r="O11" s="67">
        <f t="shared" si="0"/>
        <v>1.8948856233465612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2.75" customHeight="1">
      <c r="A12" s="72" t="s">
        <v>278</v>
      </c>
      <c r="B12" s="71" t="s">
        <v>101</v>
      </c>
      <c r="C12" s="68">
        <v>1.8145833333333334</v>
      </c>
      <c r="D12" s="68">
        <v>1.7124999999999999</v>
      </c>
      <c r="E12" s="68">
        <v>1.5125000000000002</v>
      </c>
      <c r="F12" s="68">
        <v>1.6500000000000001</v>
      </c>
      <c r="G12" s="68">
        <v>1.6500000000000001</v>
      </c>
      <c r="H12" s="68">
        <v>1.65</v>
      </c>
      <c r="I12" s="68">
        <v>2.6</v>
      </c>
      <c r="J12" s="94">
        <v>2.0099999999999998</v>
      </c>
      <c r="K12" s="67">
        <v>2.072916666666667</v>
      </c>
      <c r="L12" s="67">
        <v>1.8583333333333334</v>
      </c>
      <c r="M12" s="67">
        <v>1.5833333333333335</v>
      </c>
      <c r="N12" s="67">
        <v>1.6625000000000001</v>
      </c>
      <c r="O12" s="67">
        <f t="shared" si="0"/>
        <v>1.8147222222222223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2.75" customHeight="1">
      <c r="A13" s="73" t="s">
        <v>264</v>
      </c>
      <c r="B13" s="66" t="s">
        <v>101</v>
      </c>
      <c r="C13" s="67">
        <v>5.5541666666666671</v>
      </c>
      <c r="D13" s="67">
        <v>5.0250000000000004</v>
      </c>
      <c r="E13" s="67">
        <v>4.916666666666667</v>
      </c>
      <c r="F13" s="67">
        <v>6.4583333333333321</v>
      </c>
      <c r="G13" s="67">
        <v>6.5104166666666661</v>
      </c>
      <c r="H13" s="68">
        <v>6.2833333333333341</v>
      </c>
      <c r="I13" s="68">
        <v>6.536458333333333</v>
      </c>
      <c r="J13" s="94">
        <v>7.0012500000000006</v>
      </c>
      <c r="K13" s="67">
        <v>6.1281249999999998</v>
      </c>
      <c r="L13" s="67">
        <v>6.4375</v>
      </c>
      <c r="M13" s="67">
        <v>6.1</v>
      </c>
      <c r="N13" s="67">
        <v>6</v>
      </c>
      <c r="O13" s="67">
        <f t="shared" si="0"/>
        <v>6.0792708333333323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2.75" customHeight="1">
      <c r="A14" s="72" t="s">
        <v>147</v>
      </c>
      <c r="B14" s="71" t="s">
        <v>101</v>
      </c>
      <c r="C14" s="67">
        <v>2.171875</v>
      </c>
      <c r="D14" s="67">
        <v>2.2416666666666667</v>
      </c>
      <c r="E14" s="67">
        <v>2.208333333333333</v>
      </c>
      <c r="F14" s="67">
        <v>2.2416666666666667</v>
      </c>
      <c r="G14" s="67">
        <v>2.0354166666666669</v>
      </c>
      <c r="H14" s="68">
        <v>1.9666666666666668</v>
      </c>
      <c r="I14" s="68">
        <v>2.2458333333333336</v>
      </c>
      <c r="J14" s="94">
        <v>1.9966666666666668</v>
      </c>
      <c r="K14" s="67">
        <v>1.7166666666666668</v>
      </c>
      <c r="L14" s="67">
        <v>1.7062499999999998</v>
      </c>
      <c r="M14" s="67">
        <v>1.7112499999999997</v>
      </c>
      <c r="N14" s="67">
        <v>1.7765625</v>
      </c>
      <c r="O14" s="67">
        <f t="shared" si="0"/>
        <v>2.0015711805555561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2.75" customHeight="1">
      <c r="A15" s="442" t="s">
        <v>149</v>
      </c>
      <c r="B15" s="443" t="s">
        <v>34</v>
      </c>
      <c r="C15" s="444">
        <v>324.10416666666663</v>
      </c>
      <c r="D15" s="444">
        <v>330.0916666666667</v>
      </c>
      <c r="E15" s="444">
        <v>323.04761904761904</v>
      </c>
      <c r="F15" s="444">
        <v>314.06175595238096</v>
      </c>
      <c r="G15" s="444">
        <v>327.24032738095241</v>
      </c>
      <c r="H15" s="445">
        <v>328.1</v>
      </c>
      <c r="I15" s="445">
        <v>353.07440476190476</v>
      </c>
      <c r="J15" s="451">
        <v>375.75238095238092</v>
      </c>
      <c r="K15" s="444">
        <v>382.39583333333337</v>
      </c>
      <c r="L15" s="444">
        <v>412.29613095238096</v>
      </c>
      <c r="M15" s="444">
        <v>454.85</v>
      </c>
      <c r="N15" s="444">
        <v>471.79166666666669</v>
      </c>
      <c r="O15" s="444">
        <f t="shared" si="0"/>
        <v>366.40049603174594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2.75" customHeight="1">
      <c r="A16" s="70" t="s">
        <v>152</v>
      </c>
      <c r="B16" s="71" t="s">
        <v>41</v>
      </c>
      <c r="C16" s="67">
        <v>177.6279761904762</v>
      </c>
      <c r="D16" s="67">
        <v>177.38690476190476</v>
      </c>
      <c r="E16" s="67">
        <v>181.1235119047619</v>
      </c>
      <c r="F16" s="67">
        <v>183.44002976190475</v>
      </c>
      <c r="G16" s="67">
        <v>186.375</v>
      </c>
      <c r="H16" s="68">
        <v>182.98333333333329</v>
      </c>
      <c r="I16" s="68">
        <v>178.24900793650795</v>
      </c>
      <c r="J16" s="94">
        <v>176.61164502164502</v>
      </c>
      <c r="K16" s="67">
        <v>179.23958333333331</v>
      </c>
      <c r="L16" s="67">
        <v>185.68556547619045</v>
      </c>
      <c r="M16" s="67">
        <v>186.24761904761908</v>
      </c>
      <c r="N16" s="67">
        <v>184.89657738095241</v>
      </c>
      <c r="O16" s="67">
        <f t="shared" si="0"/>
        <v>181.65556284571912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2.75" customHeight="1">
      <c r="A17" s="73" t="s">
        <v>154</v>
      </c>
      <c r="B17" s="66" t="s">
        <v>34</v>
      </c>
      <c r="C17" s="67">
        <v>190.20833333333331</v>
      </c>
      <c r="D17" s="67">
        <v>152.39583333333334</v>
      </c>
      <c r="E17" s="67">
        <v>218.45833333333334</v>
      </c>
      <c r="F17" s="67">
        <v>196.57291666666669</v>
      </c>
      <c r="G17" s="67">
        <v>229.0625</v>
      </c>
      <c r="H17" s="68">
        <v>362.29166666666663</v>
      </c>
      <c r="I17" s="68">
        <v>459.3125</v>
      </c>
      <c r="J17" s="94">
        <v>382.35</v>
      </c>
      <c r="K17" s="67">
        <v>339.16666666666663</v>
      </c>
      <c r="L17" s="67">
        <v>394.79166666666663</v>
      </c>
      <c r="M17" s="67">
        <v>350.25</v>
      </c>
      <c r="N17" s="67">
        <v>304.375</v>
      </c>
      <c r="O17" s="67">
        <f t="shared" si="0"/>
        <v>298.26961805555555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2.75" customHeight="1">
      <c r="A18" s="72" t="s">
        <v>265</v>
      </c>
      <c r="B18" s="71" t="s">
        <v>266</v>
      </c>
      <c r="C18" s="67">
        <v>270.83333333333337</v>
      </c>
      <c r="D18" s="67">
        <v>275</v>
      </c>
      <c r="E18" s="67">
        <v>265</v>
      </c>
      <c r="F18" s="67">
        <v>262.16666666666663</v>
      </c>
      <c r="G18" s="67">
        <v>270.75</v>
      </c>
      <c r="H18" s="68">
        <v>271.8</v>
      </c>
      <c r="I18" s="68">
        <v>269.54464285714289</v>
      </c>
      <c r="J18" s="94">
        <v>290.63809523809522</v>
      </c>
      <c r="K18" s="67">
        <v>266.60416666666669</v>
      </c>
      <c r="L18" s="67">
        <v>280.35267857142856</v>
      </c>
      <c r="M18" s="67">
        <v>261.16666666666669</v>
      </c>
      <c r="N18" s="67">
        <v>275.77380952380952</v>
      </c>
      <c r="O18" s="67">
        <f t="shared" si="0"/>
        <v>271.63583829365075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2.75" customHeight="1">
      <c r="A19" s="73" t="s">
        <v>157</v>
      </c>
      <c r="B19" s="66" t="s">
        <v>101</v>
      </c>
      <c r="C19" s="67">
        <v>1.0477130681818183</v>
      </c>
      <c r="D19" s="67">
        <v>1.0608333333333335</v>
      </c>
      <c r="E19" s="67">
        <v>1.0813873106060607</v>
      </c>
      <c r="F19" s="67">
        <v>1.0914772727272728</v>
      </c>
      <c r="G19" s="67">
        <v>1.1276727855477855</v>
      </c>
      <c r="H19" s="68">
        <v>1.1346898989898988</v>
      </c>
      <c r="I19" s="68">
        <v>1.1710795454545453</v>
      </c>
      <c r="J19" s="94">
        <v>1.3296477272727274</v>
      </c>
      <c r="K19" s="67">
        <v>1.2482115800865801</v>
      </c>
      <c r="L19" s="67">
        <v>1.2183333333333333</v>
      </c>
      <c r="M19" s="67">
        <v>1.1718939393939394</v>
      </c>
      <c r="N19" s="67">
        <v>1.2307328088578089</v>
      </c>
      <c r="O19" s="67">
        <f t="shared" si="0"/>
        <v>1.1594727169820922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2.75" customHeight="1">
      <c r="A20" s="72" t="s">
        <v>159</v>
      </c>
      <c r="B20" s="71" t="s">
        <v>34</v>
      </c>
      <c r="C20" s="67">
        <v>26.129166666666656</v>
      </c>
      <c r="D20" s="67">
        <v>28.679166666666667</v>
      </c>
      <c r="E20" s="67">
        <v>30.899702380952384</v>
      </c>
      <c r="F20" s="67">
        <v>32.638839285714283</v>
      </c>
      <c r="G20" s="67">
        <v>35.666666666666664</v>
      </c>
      <c r="H20" s="68">
        <v>37.701666666666668</v>
      </c>
      <c r="I20" s="68">
        <v>41.674107142857146</v>
      </c>
      <c r="J20" s="94">
        <v>38.577142857142853</v>
      </c>
      <c r="K20" s="67">
        <v>38.727083333333333</v>
      </c>
      <c r="L20" s="67">
        <v>37.368055555555557</v>
      </c>
      <c r="M20" s="67">
        <v>35.768511904761908</v>
      </c>
      <c r="N20" s="67">
        <v>33.791666666666671</v>
      </c>
      <c r="O20" s="67">
        <f t="shared" si="0"/>
        <v>34.801814649470892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2.75" customHeight="1">
      <c r="A21" s="73" t="s">
        <v>160</v>
      </c>
      <c r="B21" s="66" t="s">
        <v>34</v>
      </c>
      <c r="C21" s="67">
        <v>64.5625</v>
      </c>
      <c r="D21" s="67">
        <v>63.5625</v>
      </c>
      <c r="E21" s="67">
        <v>60.21875</v>
      </c>
      <c r="F21" s="67">
        <v>57.5</v>
      </c>
      <c r="G21" s="67">
        <v>64.21875</v>
      </c>
      <c r="H21" s="68">
        <v>73.150000000000006</v>
      </c>
      <c r="I21" s="68">
        <v>75.625</v>
      </c>
      <c r="J21" s="94">
        <v>65.885000000000005</v>
      </c>
      <c r="K21" s="67">
        <v>63.456249999999997</v>
      </c>
      <c r="L21" s="67">
        <v>62.990625000000001</v>
      </c>
      <c r="M21" s="67">
        <v>63.08</v>
      </c>
      <c r="N21" s="67">
        <v>63.106250000000003</v>
      </c>
      <c r="O21" s="67">
        <f t="shared" si="0"/>
        <v>64.779635416666665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2.75" customHeight="1">
      <c r="A22" s="72" t="s">
        <v>279</v>
      </c>
      <c r="B22" s="71" t="s">
        <v>47</v>
      </c>
      <c r="C22" s="68">
        <v>976.88257575757575</v>
      </c>
      <c r="D22" s="68">
        <v>976.17735042735046</v>
      </c>
      <c r="E22" s="68">
        <v>1001.7241161616162</v>
      </c>
      <c r="F22" s="68">
        <v>1008.939393939394</v>
      </c>
      <c r="G22" s="68">
        <v>1014.645979020979</v>
      </c>
      <c r="H22" s="68">
        <v>1020.7808857808857</v>
      </c>
      <c r="I22" s="68">
        <v>1024.7465034965035</v>
      </c>
      <c r="J22" s="94">
        <v>1030.7972027972028</v>
      </c>
      <c r="K22" s="67">
        <v>1026.6309731934734</v>
      </c>
      <c r="L22" s="67">
        <v>1025.4647435897436</v>
      </c>
      <c r="M22" s="67">
        <v>1028.2068764568762</v>
      </c>
      <c r="N22" s="67">
        <v>1009.9725274725275</v>
      </c>
      <c r="O22" s="67">
        <f t="shared" si="0"/>
        <v>1012.0807606745107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2.75" customHeight="1">
      <c r="A23" s="73" t="s">
        <v>161</v>
      </c>
      <c r="B23" s="66" t="s">
        <v>47</v>
      </c>
      <c r="C23" s="67">
        <v>765.44692460317469</v>
      </c>
      <c r="D23" s="67">
        <v>765.59090909090901</v>
      </c>
      <c r="E23" s="67">
        <v>775.48611111111109</v>
      </c>
      <c r="F23" s="67">
        <v>787.06148018648025</v>
      </c>
      <c r="G23" s="67">
        <v>758.2651515151515</v>
      </c>
      <c r="H23" s="68">
        <v>760.38333333333321</v>
      </c>
      <c r="I23" s="68">
        <v>777.78938422688429</v>
      </c>
      <c r="J23" s="94">
        <v>781.46767676767672</v>
      </c>
      <c r="K23" s="67">
        <v>773.20486111111109</v>
      </c>
      <c r="L23" s="67">
        <v>769.86584595959596</v>
      </c>
      <c r="M23" s="67">
        <v>768.06212121212116</v>
      </c>
      <c r="N23" s="67">
        <v>778.72698135198129</v>
      </c>
      <c r="O23" s="67">
        <f t="shared" si="0"/>
        <v>771.77923170579425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2.75" customHeight="1">
      <c r="A24" s="72" t="s">
        <v>234</v>
      </c>
      <c r="B24" s="71" t="s">
        <v>47</v>
      </c>
      <c r="C24" s="67">
        <v>788.34325396825398</v>
      </c>
      <c r="D24" s="67">
        <v>791.45833333333348</v>
      </c>
      <c r="E24" s="67">
        <v>777.61458333333326</v>
      </c>
      <c r="F24" s="67">
        <v>792.96330447330456</v>
      </c>
      <c r="G24" s="67">
        <v>788.17708333333326</v>
      </c>
      <c r="H24" s="68">
        <v>773.62222222222226</v>
      </c>
      <c r="I24" s="68">
        <v>778.17108585858591</v>
      </c>
      <c r="J24" s="94">
        <v>793.41139249639241</v>
      </c>
      <c r="K24" s="67">
        <v>773.55803571428567</v>
      </c>
      <c r="L24" s="67">
        <v>772.02678571428567</v>
      </c>
      <c r="M24" s="67">
        <v>763.64722222222213</v>
      </c>
      <c r="N24" s="67">
        <v>757.84722222222217</v>
      </c>
      <c r="O24" s="67">
        <f t="shared" si="0"/>
        <v>779.23671040764782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2.75" customHeight="1">
      <c r="A25" s="73" t="s">
        <v>163</v>
      </c>
      <c r="B25" s="66" t="s">
        <v>106</v>
      </c>
      <c r="C25" s="67">
        <v>121.07279797979798</v>
      </c>
      <c r="D25" s="67">
        <v>122.06931818181818</v>
      </c>
      <c r="E25" s="67">
        <v>122.65320075757575</v>
      </c>
      <c r="F25" s="67">
        <v>124.24394230769232</v>
      </c>
      <c r="G25" s="67">
        <v>124.85151948051949</v>
      </c>
      <c r="H25" s="68">
        <v>124.69865974025974</v>
      </c>
      <c r="I25" s="68">
        <v>123.27028409090909</v>
      </c>
      <c r="J25" s="94">
        <v>123.35017496392497</v>
      </c>
      <c r="K25" s="67">
        <v>125.41082544191919</v>
      </c>
      <c r="L25" s="67">
        <v>129.60847569444445</v>
      </c>
      <c r="M25" s="67">
        <v>128.53599751359752</v>
      </c>
      <c r="N25" s="67">
        <v>126.67786305361307</v>
      </c>
      <c r="O25" s="67">
        <f t="shared" si="0"/>
        <v>124.70358826717263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2.75" customHeight="1">
      <c r="A26" s="70" t="s">
        <v>164</v>
      </c>
      <c r="B26" s="71" t="s">
        <v>106</v>
      </c>
      <c r="C26" s="67">
        <v>123.61143181818183</v>
      </c>
      <c r="D26" s="67">
        <v>124.48512626262627</v>
      </c>
      <c r="E26" s="67">
        <v>125.16382575757575</v>
      </c>
      <c r="F26" s="67">
        <v>126.65778846153846</v>
      </c>
      <c r="G26" s="67">
        <v>127.26312337662337</v>
      </c>
      <c r="H26" s="68">
        <v>127.06113636363636</v>
      </c>
      <c r="I26" s="68">
        <v>125.47863636363637</v>
      </c>
      <c r="J26" s="94">
        <v>125.71433225108225</v>
      </c>
      <c r="K26" s="67">
        <v>127.48848958333335</v>
      </c>
      <c r="L26" s="67">
        <v>132.21677083333333</v>
      </c>
      <c r="M26" s="67">
        <v>130.91623473193471</v>
      </c>
      <c r="N26" s="67">
        <v>128.87043987956488</v>
      </c>
      <c r="O26" s="67">
        <f t="shared" si="0"/>
        <v>127.07727797358892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2.75" customHeight="1">
      <c r="A27" s="65" t="s">
        <v>166</v>
      </c>
      <c r="B27" s="66" t="s">
        <v>47</v>
      </c>
      <c r="C27" s="67">
        <v>1240.9940476190477</v>
      </c>
      <c r="D27" s="67">
        <v>1308.8293650793651</v>
      </c>
      <c r="E27" s="67">
        <v>1299.3614718614717</v>
      </c>
      <c r="F27" s="67">
        <v>1290.90625</v>
      </c>
      <c r="G27" s="67">
        <v>1283.7271825396826</v>
      </c>
      <c r="H27" s="68">
        <v>1276.4857142857143</v>
      </c>
      <c r="I27" s="68">
        <v>1298.0763840326342</v>
      </c>
      <c r="J27" s="94">
        <v>1282.335101010101</v>
      </c>
      <c r="K27" s="67">
        <v>1280.2678571428571</v>
      </c>
      <c r="L27" s="67">
        <v>1275.5817550505051</v>
      </c>
      <c r="M27" s="67">
        <v>1278.5516705516707</v>
      </c>
      <c r="N27" s="67">
        <v>1292.8497474747473</v>
      </c>
      <c r="O27" s="67">
        <f t="shared" si="0"/>
        <v>1283.9972122206498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2.75" customHeight="1">
      <c r="A28" s="70" t="s">
        <v>235</v>
      </c>
      <c r="B28" s="71" t="s">
        <v>47</v>
      </c>
      <c r="C28" s="67">
        <v>1730.4166666666665</v>
      </c>
      <c r="D28" s="67">
        <v>1756.0714285714284</v>
      </c>
      <c r="E28" s="67">
        <v>1922.1875</v>
      </c>
      <c r="F28" s="67">
        <v>2035.9848484848485</v>
      </c>
      <c r="G28" s="67">
        <v>1806.2797619047619</v>
      </c>
      <c r="H28" s="68">
        <v>1867.3690476190477</v>
      </c>
      <c r="I28" s="68">
        <v>2016.4671266233765</v>
      </c>
      <c r="J28" s="94">
        <v>2098.6361111111109</v>
      </c>
      <c r="K28" s="67">
        <v>2008.3333333333335</v>
      </c>
      <c r="L28" s="67">
        <v>2050.7269119769121</v>
      </c>
      <c r="M28" s="67">
        <v>2013.257575757576</v>
      </c>
      <c r="N28" s="67">
        <v>2022.5299873737372</v>
      </c>
      <c r="O28" s="67">
        <f t="shared" si="0"/>
        <v>1944.0216916185666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2.75" customHeight="1">
      <c r="A29" s="65" t="s">
        <v>169</v>
      </c>
      <c r="B29" s="66" t="s">
        <v>47</v>
      </c>
      <c r="C29" s="67">
        <v>2888.6383928571431</v>
      </c>
      <c r="D29" s="67">
        <v>2922.8422619047624</v>
      </c>
      <c r="E29" s="67">
        <v>2885.0520833333339</v>
      </c>
      <c r="F29" s="67">
        <v>2843.8665501165501</v>
      </c>
      <c r="G29" s="67">
        <v>2949.4494047619046</v>
      </c>
      <c r="H29" s="68">
        <v>2941.4980158730154</v>
      </c>
      <c r="I29" s="68">
        <v>2969.326298701299</v>
      </c>
      <c r="J29" s="94">
        <v>2940.3080808080804</v>
      </c>
      <c r="K29" s="67">
        <v>2913.5062680375181</v>
      </c>
      <c r="L29" s="67">
        <v>2923.7067793317792</v>
      </c>
      <c r="M29" s="67">
        <v>2949.5889249639249</v>
      </c>
      <c r="N29" s="67">
        <v>2936.9833638583641</v>
      </c>
      <c r="O29" s="67">
        <f t="shared" si="0"/>
        <v>2922.0638687123069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2.75" customHeight="1">
      <c r="A30" s="72" t="s">
        <v>170</v>
      </c>
      <c r="B30" s="71" t="s">
        <v>106</v>
      </c>
      <c r="C30" s="67">
        <v>113.13325757575758</v>
      </c>
      <c r="D30" s="67">
        <v>114.71604166666668</v>
      </c>
      <c r="E30" s="67">
        <v>115.47524999999999</v>
      </c>
      <c r="F30" s="67">
        <v>116.67714772727271</v>
      </c>
      <c r="G30" s="67">
        <v>117.51878246753246</v>
      </c>
      <c r="H30" s="68">
        <v>117.66630995670997</v>
      </c>
      <c r="I30" s="68">
        <v>116.8400937049062</v>
      </c>
      <c r="J30" s="94">
        <v>115.73721868686869</v>
      </c>
      <c r="K30" s="67">
        <v>118.78538888888889</v>
      </c>
      <c r="L30" s="67">
        <v>122.07259375000001</v>
      </c>
      <c r="M30" s="67">
        <v>121.65928452380953</v>
      </c>
      <c r="N30" s="67">
        <v>119.97398611111112</v>
      </c>
      <c r="O30" s="67">
        <f t="shared" si="0"/>
        <v>117.52127958829364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2.75" customHeight="1">
      <c r="A31" s="73" t="s">
        <v>236</v>
      </c>
      <c r="B31" s="66" t="s">
        <v>106</v>
      </c>
      <c r="C31" s="67">
        <v>115.50465909090909</v>
      </c>
      <c r="D31" s="67">
        <v>117.00844696969696</v>
      </c>
      <c r="E31" s="67">
        <v>118.01736111111111</v>
      </c>
      <c r="F31" s="67">
        <v>119.31511392773892</v>
      </c>
      <c r="G31" s="67">
        <v>119.84594155844155</v>
      </c>
      <c r="H31" s="68">
        <v>120.16222943722941</v>
      </c>
      <c r="I31" s="68">
        <v>119.9449742965368</v>
      </c>
      <c r="J31" s="94">
        <v>117.91197575757576</v>
      </c>
      <c r="K31" s="67">
        <v>121.00947817460317</v>
      </c>
      <c r="L31" s="67">
        <v>124.31825892857142</v>
      </c>
      <c r="M31" s="67">
        <v>123.87057301587302</v>
      </c>
      <c r="N31" s="67">
        <v>122.3540138888889</v>
      </c>
      <c r="O31" s="67">
        <f t="shared" si="0"/>
        <v>119.938585513098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2.75" customHeight="1">
      <c r="A32" s="448" t="s">
        <v>237</v>
      </c>
      <c r="B32" s="449" t="s">
        <v>70</v>
      </c>
      <c r="C32" s="444">
        <v>0.76337558275058282</v>
      </c>
      <c r="D32" s="444">
        <v>0.78721838578088577</v>
      </c>
      <c r="E32" s="444">
        <v>0.80694128787878794</v>
      </c>
      <c r="F32" s="444">
        <v>0.82881597222222214</v>
      </c>
      <c r="G32" s="444">
        <v>0.82228661616161614</v>
      </c>
      <c r="H32" s="445">
        <v>0.8201378787878788</v>
      </c>
      <c r="I32" s="445">
        <v>0.96586994949494942</v>
      </c>
      <c r="J32" s="451">
        <v>1.0415020202020202</v>
      </c>
      <c r="K32" s="444">
        <v>1.105630275974026</v>
      </c>
      <c r="L32" s="444">
        <v>1.092303228021978</v>
      </c>
      <c r="M32" s="444">
        <v>0.98366666666666658</v>
      </c>
      <c r="N32" s="444">
        <v>0.9170248015873016</v>
      </c>
      <c r="O32" s="444">
        <f t="shared" si="0"/>
        <v>0.9112310554607429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2.75" customHeight="1">
      <c r="A33" s="73" t="s">
        <v>183</v>
      </c>
      <c r="B33" s="66" t="s">
        <v>70</v>
      </c>
      <c r="C33" s="67">
        <v>18.499053030303031</v>
      </c>
      <c r="D33" s="67">
        <v>18.135416666666664</v>
      </c>
      <c r="E33" s="67">
        <v>18.220102813852815</v>
      </c>
      <c r="F33" s="67">
        <v>18.761821338383839</v>
      </c>
      <c r="G33" s="67">
        <v>18.469392586580085</v>
      </c>
      <c r="H33" s="68">
        <v>18.380681818181817</v>
      </c>
      <c r="I33" s="68">
        <v>18.806249999999999</v>
      </c>
      <c r="J33" s="94">
        <v>20.084444444444443</v>
      </c>
      <c r="K33" s="67">
        <v>20.589204545454546</v>
      </c>
      <c r="L33" s="67">
        <v>20.872474747474747</v>
      </c>
      <c r="M33" s="67">
        <v>20.837499999999999</v>
      </c>
      <c r="N33" s="67">
        <v>21.483134920634924</v>
      </c>
      <c r="O33" s="67">
        <f t="shared" si="0"/>
        <v>19.428289742664742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2.75" customHeight="1">
      <c r="A34" s="72" t="s">
        <v>176</v>
      </c>
      <c r="B34" s="71" t="s">
        <v>47</v>
      </c>
      <c r="C34" s="67">
        <v>19.216880341880341</v>
      </c>
      <c r="D34" s="67">
        <v>19.045143398268394</v>
      </c>
      <c r="E34" s="67">
        <v>19.318459595959595</v>
      </c>
      <c r="F34" s="67">
        <v>21.025626456876456</v>
      </c>
      <c r="G34" s="67">
        <v>20.014930555555555</v>
      </c>
      <c r="H34" s="68">
        <v>20.03010101010101</v>
      </c>
      <c r="I34" s="68">
        <v>21.975888694638694</v>
      </c>
      <c r="J34" s="94">
        <v>21.653846153846153</v>
      </c>
      <c r="K34" s="67">
        <v>21.665449134199132</v>
      </c>
      <c r="L34" s="67">
        <v>21.622596153846157</v>
      </c>
      <c r="M34" s="67">
        <v>21.850274725274723</v>
      </c>
      <c r="N34" s="67">
        <v>21.987980769230766</v>
      </c>
      <c r="O34" s="67">
        <f t="shared" si="0"/>
        <v>20.783931415806414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2.75" customHeight="1">
      <c r="A35" s="73" t="s">
        <v>178</v>
      </c>
      <c r="B35" s="66" t="s">
        <v>179</v>
      </c>
      <c r="C35" s="67">
        <v>4.7377462121212126</v>
      </c>
      <c r="D35" s="67">
        <v>4.7670328282828285</v>
      </c>
      <c r="E35" s="67">
        <v>4.9845517676767681</v>
      </c>
      <c r="F35" s="67">
        <v>4.906228146853147</v>
      </c>
      <c r="G35" s="67">
        <v>4.73467803030303</v>
      </c>
      <c r="H35" s="68">
        <v>4.8404696969696968</v>
      </c>
      <c r="I35" s="68">
        <v>5.1303030303030308</v>
      </c>
      <c r="J35" s="94">
        <v>5.1484696969696966</v>
      </c>
      <c r="K35" s="67">
        <v>5.1063228438228432</v>
      </c>
      <c r="L35" s="67">
        <v>5.3270833333333334</v>
      </c>
      <c r="M35" s="67">
        <v>5.3180069930069935</v>
      </c>
      <c r="N35" s="67">
        <v>5.5719030969030969</v>
      </c>
      <c r="O35" s="67">
        <f t="shared" si="0"/>
        <v>5.0477329730454743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2.75" customHeight="1">
      <c r="A36" s="448" t="s">
        <v>181</v>
      </c>
      <c r="B36" s="449" t="s">
        <v>101</v>
      </c>
      <c r="C36" s="444">
        <v>5.0850694444444446</v>
      </c>
      <c r="D36" s="444">
        <v>5.2064236111111111</v>
      </c>
      <c r="E36" s="444">
        <v>5.4279513888888893</v>
      </c>
      <c r="F36" s="444">
        <v>5.257386363636364</v>
      </c>
      <c r="G36" s="444">
        <v>5.1091865079365082</v>
      </c>
      <c r="H36" s="445">
        <v>5.0372777777777769</v>
      </c>
      <c r="I36" s="445">
        <v>5.2856818181818186</v>
      </c>
      <c r="J36" s="451">
        <v>5.3134166666666669</v>
      </c>
      <c r="K36" s="444">
        <v>5.3560800310800314</v>
      </c>
      <c r="L36" s="444">
        <v>5.4255861499611502</v>
      </c>
      <c r="M36" s="444">
        <v>5.44444696969697</v>
      </c>
      <c r="N36" s="444">
        <v>5.3376388888888888</v>
      </c>
      <c r="O36" s="444">
        <f t="shared" si="0"/>
        <v>5.2738454681892186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2.75" customHeight="1">
      <c r="A37" s="73" t="s">
        <v>280</v>
      </c>
      <c r="B37" s="66" t="s">
        <v>101</v>
      </c>
      <c r="C37" s="67">
        <v>8.9583333333333339</v>
      </c>
      <c r="D37" s="67">
        <v>8.9749999999999996</v>
      </c>
      <c r="E37" s="67">
        <v>9.2874999999999996</v>
      </c>
      <c r="F37" s="67">
        <v>9.3489583333333321</v>
      </c>
      <c r="G37" s="67">
        <v>9.4739583333333321</v>
      </c>
      <c r="H37" s="68">
        <v>9.5316666666666663</v>
      </c>
      <c r="I37" s="68">
        <v>9.4645833333333336</v>
      </c>
      <c r="J37" s="94">
        <v>9.5400000000000009</v>
      </c>
      <c r="K37" s="67">
        <v>9.7214285714285715</v>
      </c>
      <c r="L37" s="67">
        <v>9.7863095238095248</v>
      </c>
      <c r="M37" s="67">
        <v>9.6416666666666657</v>
      </c>
      <c r="N37" s="67">
        <v>9.7520833333333332</v>
      </c>
      <c r="O37" s="67">
        <f t="shared" si="0"/>
        <v>9.4567906746031749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2.75" customHeight="1">
      <c r="A38" s="84" t="s">
        <v>182</v>
      </c>
      <c r="B38" s="66" t="s">
        <v>101</v>
      </c>
      <c r="C38" s="85">
        <v>6.9609375</v>
      </c>
      <c r="D38" s="85">
        <v>7.1401082251082242</v>
      </c>
      <c r="E38" s="85">
        <v>7.1839186507936512</v>
      </c>
      <c r="F38" s="85">
        <v>6.7226862373737379</v>
      </c>
      <c r="G38" s="85">
        <v>7.0558779761904766</v>
      </c>
      <c r="H38" s="86">
        <v>6.5067442279942274</v>
      </c>
      <c r="I38" s="86">
        <v>7.025162337662338</v>
      </c>
      <c r="J38" s="94">
        <v>8.191704156954156</v>
      </c>
      <c r="K38" s="85">
        <v>7.0756672494172488</v>
      </c>
      <c r="L38" s="85">
        <v>7.0713636363636363</v>
      </c>
      <c r="M38" s="85">
        <v>7.203601398601398</v>
      </c>
      <c r="N38" s="85">
        <v>7.345287004662004</v>
      </c>
      <c r="O38" s="67">
        <f t="shared" si="0"/>
        <v>7.1235882167600906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2.75" customHeight="1">
      <c r="A39" s="73" t="s">
        <v>240</v>
      </c>
      <c r="B39" s="66" t="s">
        <v>101</v>
      </c>
      <c r="C39" s="67">
        <v>6.6420833333333338</v>
      </c>
      <c r="D39" s="67">
        <v>6.605833333333333</v>
      </c>
      <c r="E39" s="67">
        <v>6.8197619047619042</v>
      </c>
      <c r="F39" s="67">
        <v>6.6044642857142861</v>
      </c>
      <c r="G39" s="67">
        <v>6.8530952380952392</v>
      </c>
      <c r="H39" s="68">
        <v>6.664142857142858</v>
      </c>
      <c r="I39" s="68">
        <v>6.4783035714285724</v>
      </c>
      <c r="J39" s="94">
        <v>6.76</v>
      </c>
      <c r="K39" s="67">
        <v>6.6345833333333335</v>
      </c>
      <c r="L39" s="67">
        <v>6.6883928571428575</v>
      </c>
      <c r="M39" s="67">
        <v>6.6498809523809523</v>
      </c>
      <c r="N39" s="67">
        <v>6.7530357142857147</v>
      </c>
      <c r="O39" s="67">
        <f t="shared" si="0"/>
        <v>6.6794647817460318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2.75" customHeight="1">
      <c r="A40" s="72" t="s">
        <v>260</v>
      </c>
      <c r="B40" s="71" t="s">
        <v>101</v>
      </c>
      <c r="C40" s="67">
        <v>1.8340624999999999</v>
      </c>
      <c r="D40" s="67">
        <v>1.9461458333333335</v>
      </c>
      <c r="E40" s="67">
        <v>2.1184821428571428</v>
      </c>
      <c r="F40" s="67">
        <v>2.1003869047619048</v>
      </c>
      <c r="G40" s="67">
        <v>2.0809375000000001</v>
      </c>
      <c r="H40" s="68">
        <v>2.1734166666666663</v>
      </c>
      <c r="I40" s="68">
        <v>2.339261904761905</v>
      </c>
      <c r="J40" s="94">
        <v>2.3484666666666669</v>
      </c>
      <c r="K40" s="67">
        <v>2.4324702380952381</v>
      </c>
      <c r="L40" s="67">
        <v>2.4452083333333334</v>
      </c>
      <c r="M40" s="67">
        <v>2.4982940476190474</v>
      </c>
      <c r="N40" s="67">
        <v>2.4945104166666665</v>
      </c>
      <c r="O40" s="67">
        <f t="shared" si="0"/>
        <v>2.2343035962301587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2.75" customHeight="1">
      <c r="A41" s="73" t="s">
        <v>184</v>
      </c>
      <c r="B41" s="66" t="s">
        <v>284</v>
      </c>
      <c r="C41" s="67">
        <v>23.65958333333333</v>
      </c>
      <c r="D41" s="67">
        <v>25.604166666666671</v>
      </c>
      <c r="E41" s="67">
        <v>23.753645833333337</v>
      </c>
      <c r="F41" s="67">
        <v>24.895833333333336</v>
      </c>
      <c r="G41" s="67">
        <v>25.041666666666668</v>
      </c>
      <c r="H41" s="68">
        <v>24.833333333333336</v>
      </c>
      <c r="I41" s="68">
        <v>25.09375</v>
      </c>
      <c r="J41" s="94">
        <v>24.508333333333336</v>
      </c>
      <c r="K41" s="67">
        <v>25.354166666666668</v>
      </c>
      <c r="L41" s="67">
        <v>26.864583333333336</v>
      </c>
      <c r="M41" s="67">
        <v>29.024999999999999</v>
      </c>
      <c r="N41" s="67">
        <v>28.083333333333336</v>
      </c>
      <c r="O41" s="67">
        <f t="shared" si="0"/>
        <v>25.559782986111106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2.75" customHeight="1">
      <c r="A42" s="72" t="s">
        <v>268</v>
      </c>
      <c r="B42" s="71" t="s">
        <v>284</v>
      </c>
      <c r="C42" s="67">
        <v>28.27708333333333</v>
      </c>
      <c r="D42" s="67">
        <v>29.09375</v>
      </c>
      <c r="E42" s="67">
        <v>26.166666666666664</v>
      </c>
      <c r="F42" s="67">
        <v>26.908333333333331</v>
      </c>
      <c r="G42" s="67">
        <v>29.700000000000003</v>
      </c>
      <c r="H42" s="68">
        <v>24.824999999999999</v>
      </c>
      <c r="I42" s="68">
        <v>27.929166666666667</v>
      </c>
      <c r="J42" s="94">
        <v>27.4</v>
      </c>
      <c r="K42" s="67">
        <v>33.345833333333331</v>
      </c>
      <c r="L42" s="67">
        <v>31.166666666666664</v>
      </c>
      <c r="M42" s="67">
        <v>45.507499999999993</v>
      </c>
      <c r="N42" s="67">
        <v>33.129166666666663</v>
      </c>
      <c r="O42" s="67">
        <f t="shared" si="0"/>
        <v>30.287430555555556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2.75" customHeight="1">
      <c r="A43" s="73" t="s">
        <v>243</v>
      </c>
      <c r="B43" s="66" t="s">
        <v>284</v>
      </c>
      <c r="C43" s="67">
        <v>21.833333333333332</v>
      </c>
      <c r="D43" s="67">
        <v>21.375</v>
      </c>
      <c r="E43" s="67">
        <v>23.454166666666666</v>
      </c>
      <c r="F43" s="67">
        <v>23.947916666666671</v>
      </c>
      <c r="G43" s="67">
        <v>24.664583333333336</v>
      </c>
      <c r="H43" s="68">
        <v>23.715</v>
      </c>
      <c r="I43" s="68">
        <v>26.543749999999999</v>
      </c>
      <c r="J43" s="94">
        <v>26.172380952380951</v>
      </c>
      <c r="K43" s="67">
        <v>25.979166666666664</v>
      </c>
      <c r="L43" s="67">
        <v>25.056249999999999</v>
      </c>
      <c r="M43" s="67">
        <v>24.891666666666669</v>
      </c>
      <c r="N43" s="67">
        <v>25.591666666666665</v>
      </c>
      <c r="O43" s="67">
        <f t="shared" si="0"/>
        <v>24.435406746031745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2.75" customHeight="1">
      <c r="A44" s="72" t="s">
        <v>244</v>
      </c>
      <c r="B44" s="71" t="s">
        <v>285</v>
      </c>
      <c r="C44" s="67">
        <v>30.635416666666671</v>
      </c>
      <c r="D44" s="67">
        <v>30.0625</v>
      </c>
      <c r="E44" s="67">
        <v>29.418749999999996</v>
      </c>
      <c r="F44" s="67">
        <v>31.057083333333331</v>
      </c>
      <c r="G44" s="67">
        <v>31.614583333333336</v>
      </c>
      <c r="H44" s="68">
        <v>26.45</v>
      </c>
      <c r="I44" s="68">
        <v>21.25</v>
      </c>
      <c r="J44" s="94">
        <v>26.224333333333334</v>
      </c>
      <c r="K44" s="67">
        <v>28.699166666666667</v>
      </c>
      <c r="L44" s="67">
        <v>27.425833333333337</v>
      </c>
      <c r="M44" s="67">
        <v>25.286999999999999</v>
      </c>
      <c r="N44" s="67">
        <v>26.647500000000001</v>
      </c>
      <c r="O44" s="67">
        <f t="shared" si="0"/>
        <v>27.897680555555553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2.75" customHeight="1">
      <c r="A45" s="73" t="s">
        <v>245</v>
      </c>
      <c r="B45" s="66" t="s">
        <v>151</v>
      </c>
      <c r="C45" s="67">
        <v>45</v>
      </c>
      <c r="D45" s="67">
        <v>52.5</v>
      </c>
      <c r="E45" s="67">
        <v>60</v>
      </c>
      <c r="F45" s="67">
        <v>60</v>
      </c>
      <c r="G45" s="67">
        <v>52.5</v>
      </c>
      <c r="H45" s="68">
        <v>60</v>
      </c>
      <c r="I45" s="68">
        <v>57.125</v>
      </c>
      <c r="J45" s="94">
        <v>55</v>
      </c>
      <c r="K45" s="67">
        <v>55</v>
      </c>
      <c r="L45" s="67">
        <v>55</v>
      </c>
      <c r="M45" s="67">
        <v>55</v>
      </c>
      <c r="N45" s="67">
        <v>53.750000000000007</v>
      </c>
      <c r="O45" s="67">
        <f t="shared" si="0"/>
        <v>55.072916666666664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2.75" customHeight="1">
      <c r="A46" s="72" t="s">
        <v>246</v>
      </c>
      <c r="B46" s="71" t="s">
        <v>12</v>
      </c>
      <c r="C46" s="67">
        <v>0.74970982142857134</v>
      </c>
      <c r="D46" s="67">
        <v>0.76166666666666671</v>
      </c>
      <c r="E46" s="67">
        <v>0.73541666666666661</v>
      </c>
      <c r="F46" s="67">
        <v>0.70708333333333329</v>
      </c>
      <c r="G46" s="67">
        <v>0.73645833333333344</v>
      </c>
      <c r="H46" s="68">
        <v>0.71833333333333349</v>
      </c>
      <c r="I46" s="68">
        <v>0.82499999999999996</v>
      </c>
      <c r="J46" s="94">
        <v>0.82619047619047614</v>
      </c>
      <c r="K46" s="67">
        <v>0.82619047619047625</v>
      </c>
      <c r="L46" s="67">
        <v>0.74844494047619048</v>
      </c>
      <c r="M46" s="67">
        <v>0.80374999999999996</v>
      </c>
      <c r="N46" s="67">
        <v>0.8163988095238095</v>
      </c>
      <c r="O46" s="67">
        <f t="shared" si="0"/>
        <v>0.7712202380952381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2.75" customHeight="1">
      <c r="A47" s="73" t="s">
        <v>286</v>
      </c>
      <c r="B47" s="66" t="s">
        <v>101</v>
      </c>
      <c r="C47" s="67">
        <v>2.7429166666666669</v>
      </c>
      <c r="D47" s="67">
        <v>2.8690625000000001</v>
      </c>
      <c r="E47" s="67">
        <v>2.8222916666666666</v>
      </c>
      <c r="F47" s="67">
        <v>2.9775</v>
      </c>
      <c r="G47" s="67">
        <v>2.895833333333333</v>
      </c>
      <c r="H47" s="68">
        <v>2.8246666666666664</v>
      </c>
      <c r="I47" s="68">
        <v>3.1080357142857142</v>
      </c>
      <c r="J47" s="94">
        <v>3.0733333333333333</v>
      </c>
      <c r="K47" s="67">
        <v>3.1895833333333332</v>
      </c>
      <c r="L47" s="67">
        <v>3.29</v>
      </c>
      <c r="M47" s="67">
        <v>3.31</v>
      </c>
      <c r="N47" s="67">
        <v>3.2912500000000002</v>
      </c>
      <c r="O47" s="67">
        <f t="shared" si="0"/>
        <v>3.0328727678571425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2.75" customHeight="1">
      <c r="A48" s="72" t="s">
        <v>185</v>
      </c>
      <c r="B48" s="71" t="s">
        <v>101</v>
      </c>
      <c r="C48" s="67">
        <v>4.7020833333333334</v>
      </c>
      <c r="D48" s="67">
        <v>4.6812499999999995</v>
      </c>
      <c r="E48" s="67">
        <v>4.7374999999999998</v>
      </c>
      <c r="F48" s="67">
        <v>5.1833333333333336</v>
      </c>
      <c r="G48" s="67">
        <v>4.8791666666666664</v>
      </c>
      <c r="H48" s="68">
        <v>5.1316666666666659</v>
      </c>
      <c r="I48" s="88">
        <v>5.359166666666666</v>
      </c>
      <c r="J48" s="94">
        <v>5.2415714285714285</v>
      </c>
      <c r="K48" s="67">
        <v>5.2562499999999996</v>
      </c>
      <c r="L48" s="67">
        <v>5.2354166666666666</v>
      </c>
      <c r="M48" s="67">
        <v>5.208333333333333</v>
      </c>
      <c r="N48" s="67">
        <v>5.1493303571428566</v>
      </c>
      <c r="O48" s="67">
        <f t="shared" si="0"/>
        <v>5.0637557043650796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2.75" customHeight="1">
      <c r="A49" s="73" t="s">
        <v>269</v>
      </c>
      <c r="B49" s="66" t="s">
        <v>287</v>
      </c>
      <c r="C49" s="67">
        <v>1.7964409722222223</v>
      </c>
      <c r="D49" s="67">
        <v>1.822107638888889</v>
      </c>
      <c r="E49" s="67">
        <v>1.8041736111111111</v>
      </c>
      <c r="F49" s="67">
        <v>1.9899181547619047</v>
      </c>
      <c r="G49" s="67">
        <v>1.5861458333333336</v>
      </c>
      <c r="H49" s="68">
        <v>1.7404940476190476</v>
      </c>
      <c r="I49" s="88">
        <v>1.8042807539682539</v>
      </c>
      <c r="J49" s="94">
        <v>1.9347218614718613</v>
      </c>
      <c r="K49" s="67">
        <v>1.8538888888888887</v>
      </c>
      <c r="L49" s="67">
        <v>1.8155634469696968</v>
      </c>
      <c r="M49" s="67">
        <v>1.8013908313908318</v>
      </c>
      <c r="N49" s="67">
        <v>1.7137468434343435</v>
      </c>
      <c r="O49" s="67">
        <f t="shared" si="0"/>
        <v>1.8052394070050324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2.75" customHeight="1">
      <c r="A50" s="72" t="s">
        <v>271</v>
      </c>
      <c r="B50" s="71" t="s">
        <v>287</v>
      </c>
      <c r="C50" s="67">
        <v>2.1863839285714288</v>
      </c>
      <c r="D50" s="67">
        <v>2.0050595238095239</v>
      </c>
      <c r="E50" s="67">
        <v>2.2544642857142856</v>
      </c>
      <c r="F50" s="67">
        <v>2.2567460317460313</v>
      </c>
      <c r="G50" s="67">
        <v>2.3912499999999999</v>
      </c>
      <c r="H50" s="68">
        <v>2.29</v>
      </c>
      <c r="I50" s="88">
        <v>2.3283234126984125</v>
      </c>
      <c r="J50" s="94">
        <v>2.4965858585858585</v>
      </c>
      <c r="K50" s="67">
        <v>2.4948263888888889</v>
      </c>
      <c r="L50" s="67">
        <v>2.1371527777777777</v>
      </c>
      <c r="M50" s="67">
        <v>2.099990079365079</v>
      </c>
      <c r="N50" s="67">
        <v>2.1684895833333337</v>
      </c>
      <c r="O50" s="67">
        <f t="shared" si="0"/>
        <v>2.2591059892075518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2.75" customHeight="1">
      <c r="A51" s="73" t="s">
        <v>272</v>
      </c>
      <c r="B51" s="66" t="s">
        <v>101</v>
      </c>
      <c r="C51" s="67">
        <v>1.875</v>
      </c>
      <c r="D51" s="67">
        <v>2.4125000000000001</v>
      </c>
      <c r="E51" s="67">
        <v>1.3833333333333335</v>
      </c>
      <c r="F51" s="67">
        <v>3.9375</v>
      </c>
      <c r="G51" s="67">
        <v>2.359375</v>
      </c>
      <c r="H51" s="68">
        <v>3.75</v>
      </c>
      <c r="I51" s="68">
        <v>0</v>
      </c>
      <c r="J51" s="94">
        <v>3</v>
      </c>
      <c r="K51" s="67">
        <v>3</v>
      </c>
      <c r="L51" s="67">
        <v>3</v>
      </c>
      <c r="M51" s="67">
        <v>1.9</v>
      </c>
      <c r="N51" s="67">
        <v>1.9</v>
      </c>
      <c r="O51" s="67">
        <f t="shared" si="0"/>
        <v>2.3764756944444443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2.75" customHeight="1">
      <c r="A52" s="72" t="s">
        <v>273</v>
      </c>
      <c r="B52" s="71" t="s">
        <v>101</v>
      </c>
      <c r="C52" s="67">
        <v>1.3110416666666667</v>
      </c>
      <c r="D52" s="67">
        <v>1.2826388888888889</v>
      </c>
      <c r="E52" s="67">
        <v>1.3775173611111111</v>
      </c>
      <c r="F52" s="67">
        <v>1.3778645833333332</v>
      </c>
      <c r="G52" s="67">
        <v>1.6122767857142859</v>
      </c>
      <c r="H52" s="68">
        <v>1.5699999999999998</v>
      </c>
      <c r="I52" s="68">
        <v>1.6926339285714287</v>
      </c>
      <c r="J52" s="94">
        <v>1.6365476190476194</v>
      </c>
      <c r="K52" s="67">
        <v>1.6552579365079365</v>
      </c>
      <c r="L52" s="67">
        <v>1.74</v>
      </c>
      <c r="M52" s="67">
        <v>1.5751190476190478</v>
      </c>
      <c r="N52" s="67">
        <v>1.6109623015873016</v>
      </c>
      <c r="O52" s="67">
        <f t="shared" si="0"/>
        <v>1.5368216765873015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2.75" customHeight="1">
      <c r="A53" s="73" t="s">
        <v>261</v>
      </c>
      <c r="B53" s="66" t="s">
        <v>101</v>
      </c>
      <c r="C53" s="67">
        <v>2.6531250000000006</v>
      </c>
      <c r="D53" s="67">
        <v>2.9833333333333334</v>
      </c>
      <c r="E53" s="67">
        <v>2.0862500000000002</v>
      </c>
      <c r="F53" s="67">
        <v>3.0214285714285718</v>
      </c>
      <c r="G53" s="67">
        <v>2.760416666666667</v>
      </c>
      <c r="H53" s="68">
        <v>2.1822857142857144</v>
      </c>
      <c r="I53" s="68">
        <v>2.2203497023809522</v>
      </c>
      <c r="J53" s="94">
        <v>2.9792658730158728</v>
      </c>
      <c r="K53" s="67">
        <v>2.8014880952380952</v>
      </c>
      <c r="L53" s="67">
        <v>2.6888244047619048</v>
      </c>
      <c r="M53" s="67">
        <v>2.7673333333333336</v>
      </c>
      <c r="N53" s="67">
        <v>2.8588541666666667</v>
      </c>
      <c r="O53" s="67">
        <f t="shared" si="0"/>
        <v>2.6669129050925928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2.75" customHeight="1">
      <c r="A54" s="72" t="s">
        <v>187</v>
      </c>
      <c r="B54" s="71" t="s">
        <v>101</v>
      </c>
      <c r="C54" s="67">
        <v>9.09375</v>
      </c>
      <c r="D54" s="67">
        <v>9.09375</v>
      </c>
      <c r="E54" s="67">
        <v>10.125</v>
      </c>
      <c r="F54" s="67">
        <v>10.5</v>
      </c>
      <c r="G54" s="67">
        <v>9.75</v>
      </c>
      <c r="H54" s="68">
        <v>8.4499999999999993</v>
      </c>
      <c r="I54" s="68">
        <v>10</v>
      </c>
      <c r="J54" s="94">
        <v>9.75</v>
      </c>
      <c r="K54" s="67">
        <v>11</v>
      </c>
      <c r="L54" s="67">
        <v>12</v>
      </c>
      <c r="M54" s="67">
        <v>10</v>
      </c>
      <c r="N54" s="67">
        <v>9.5</v>
      </c>
      <c r="O54" s="67">
        <f t="shared" si="0"/>
        <v>9.9385416666666675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2.75" customHeight="1">
      <c r="A55" s="73" t="s">
        <v>247</v>
      </c>
      <c r="B55" s="66" t="s">
        <v>101</v>
      </c>
      <c r="C55" s="67">
        <v>0.96048768939393947</v>
      </c>
      <c r="D55" s="67">
        <v>0.97482323232323242</v>
      </c>
      <c r="E55" s="67">
        <v>1.0233170995670995</v>
      </c>
      <c r="F55" s="67">
        <v>1.0166531385281385</v>
      </c>
      <c r="G55" s="67">
        <v>0.99981398809523803</v>
      </c>
      <c r="H55" s="68">
        <v>0.97488928571428579</v>
      </c>
      <c r="I55" s="68">
        <v>1.0442478354978357</v>
      </c>
      <c r="J55" s="94">
        <v>1.018605808080808</v>
      </c>
      <c r="K55" s="67">
        <v>1.0304315476190475</v>
      </c>
      <c r="L55" s="67">
        <v>1.0369002525252524</v>
      </c>
      <c r="M55" s="67">
        <v>1.0770694444444444</v>
      </c>
      <c r="N55" s="67">
        <v>1.0687799873737374</v>
      </c>
      <c r="O55" s="67">
        <f t="shared" si="0"/>
        <v>1.0188349424302547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2.75" customHeight="1">
      <c r="A56" s="72" t="s">
        <v>188</v>
      </c>
      <c r="B56" s="71" t="s">
        <v>106</v>
      </c>
      <c r="C56" s="67">
        <v>125.6875</v>
      </c>
      <c r="D56" s="67">
        <v>127.25</v>
      </c>
      <c r="E56" s="67">
        <v>125.1875</v>
      </c>
      <c r="F56" s="67">
        <v>124.35416666666666</v>
      </c>
      <c r="G56" s="67">
        <v>140.4375</v>
      </c>
      <c r="H56" s="68">
        <v>152.9</v>
      </c>
      <c r="I56" s="68">
        <v>137</v>
      </c>
      <c r="J56" s="94">
        <v>137.35</v>
      </c>
      <c r="K56" s="67">
        <v>142.8125</v>
      </c>
      <c r="L56" s="67">
        <v>135.53125</v>
      </c>
      <c r="M56" s="67">
        <v>133.80000000000001</v>
      </c>
      <c r="N56" s="67">
        <v>120.46875</v>
      </c>
      <c r="O56" s="67">
        <f t="shared" si="0"/>
        <v>133.56493055555555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2.75" customHeight="1">
      <c r="A57" s="73" t="s">
        <v>248</v>
      </c>
      <c r="B57" s="66" t="s">
        <v>12</v>
      </c>
      <c r="C57" s="67">
        <v>1.7056250000000002</v>
      </c>
      <c r="D57" s="67">
        <v>1.7079166666666667</v>
      </c>
      <c r="E57" s="67">
        <v>1.6785416666666668</v>
      </c>
      <c r="F57" s="67">
        <v>2.1872023809523808</v>
      </c>
      <c r="G57" s="67">
        <v>1.806875</v>
      </c>
      <c r="H57" s="68">
        <v>1.75475</v>
      </c>
      <c r="I57" s="68">
        <v>2.2484375000000001</v>
      </c>
      <c r="J57" s="94">
        <v>2.330912698412698</v>
      </c>
      <c r="K57" s="67">
        <v>2.2468402777777774</v>
      </c>
      <c r="L57" s="67">
        <v>1.9699652777777776</v>
      </c>
      <c r="M57" s="67">
        <v>1.9853908730158729</v>
      </c>
      <c r="N57" s="67">
        <v>2.2081423611111113</v>
      </c>
      <c r="O57" s="67">
        <f t="shared" si="0"/>
        <v>1.985883308531746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2.75" customHeight="1">
      <c r="A58" s="72" t="s">
        <v>189</v>
      </c>
      <c r="B58" s="71" t="s">
        <v>101</v>
      </c>
      <c r="C58" s="67">
        <v>4.199583333333333</v>
      </c>
      <c r="D58" s="67">
        <v>4.1447916666666664</v>
      </c>
      <c r="E58" s="67">
        <v>4.0766666666666671</v>
      </c>
      <c r="F58" s="67">
        <v>4.0916666666666668</v>
      </c>
      <c r="G58" s="67">
        <v>4.1143750000000008</v>
      </c>
      <c r="H58" s="68">
        <v>4.1225000000000005</v>
      </c>
      <c r="I58" s="68">
        <v>4.4796875000000007</v>
      </c>
      <c r="J58" s="94">
        <v>5.2003333333333339</v>
      </c>
      <c r="K58" s="67">
        <v>5.6816250000000004</v>
      </c>
      <c r="L58" s="67">
        <v>5.6864583333333343</v>
      </c>
      <c r="M58" s="67">
        <v>5.8008333333333333</v>
      </c>
      <c r="N58" s="67">
        <v>6.1004166666666659</v>
      </c>
      <c r="O58" s="67">
        <f t="shared" si="0"/>
        <v>4.8082447916666675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2.75" customHeight="1">
      <c r="A59" s="73" t="s">
        <v>262</v>
      </c>
      <c r="B59" s="66" t="s">
        <v>284</v>
      </c>
      <c r="C59" s="67">
        <v>0</v>
      </c>
      <c r="D59" s="67">
        <v>0</v>
      </c>
      <c r="E59" s="67">
        <v>38</v>
      </c>
      <c r="F59" s="67">
        <v>21</v>
      </c>
      <c r="G59" s="67">
        <v>16.5</v>
      </c>
      <c r="H59" s="68">
        <v>22.2</v>
      </c>
      <c r="I59" s="68">
        <v>21.25</v>
      </c>
      <c r="J59" s="94">
        <v>18.3</v>
      </c>
      <c r="K59" s="67">
        <v>18.125</v>
      </c>
      <c r="L59" s="67">
        <v>27.5</v>
      </c>
      <c r="M59" s="67">
        <v>32.5</v>
      </c>
      <c r="N59" s="67">
        <v>40</v>
      </c>
      <c r="O59" s="67">
        <f t="shared" si="0"/>
        <v>21.28125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2.75" customHeight="1">
      <c r="A60" s="72" t="s">
        <v>288</v>
      </c>
      <c r="B60" s="71" t="s">
        <v>101</v>
      </c>
      <c r="C60" s="67">
        <v>12.0625</v>
      </c>
      <c r="D60" s="67">
        <v>15.5</v>
      </c>
      <c r="E60" s="67">
        <v>20.21875</v>
      </c>
      <c r="F60" s="67">
        <v>22.625</v>
      </c>
      <c r="G60" s="67">
        <v>19.375</v>
      </c>
      <c r="H60" s="68">
        <v>19.3</v>
      </c>
      <c r="I60" s="68">
        <v>21.5</v>
      </c>
      <c r="J60" s="94">
        <v>23.3</v>
      </c>
      <c r="K60" s="67">
        <v>23.125</v>
      </c>
      <c r="L60" s="67">
        <v>25</v>
      </c>
      <c r="M60" s="67">
        <v>26</v>
      </c>
      <c r="N60" s="67">
        <v>27.75</v>
      </c>
      <c r="O60" s="67">
        <f t="shared" si="0"/>
        <v>21.313020833333336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2.75" customHeight="1">
      <c r="A61" s="73" t="s">
        <v>191</v>
      </c>
      <c r="B61" s="66" t="s">
        <v>47</v>
      </c>
      <c r="C61" s="67">
        <v>2.8125</v>
      </c>
      <c r="D61" s="67">
        <v>2.375</v>
      </c>
      <c r="E61" s="67">
        <v>2.75</v>
      </c>
      <c r="F61" s="67">
        <v>2.75</v>
      </c>
      <c r="G61" s="67">
        <v>2.75</v>
      </c>
      <c r="H61" s="68">
        <v>3</v>
      </c>
      <c r="I61" s="68">
        <v>3</v>
      </c>
      <c r="J61" s="94">
        <v>3</v>
      </c>
      <c r="K61" s="67">
        <v>3</v>
      </c>
      <c r="L61" s="67">
        <v>2.875</v>
      </c>
      <c r="M61" s="67">
        <v>2.8833333333333337</v>
      </c>
      <c r="N61" s="67">
        <v>2.979166666666667</v>
      </c>
      <c r="O61" s="67">
        <f t="shared" si="0"/>
        <v>2.8479166666666664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1">
    <mergeCell ref="A5:O5"/>
  </mergeCells>
  <pageMargins left="0.511811024" right="0.511811024" top="0.78740157499999996" bottom="0.78740157499999996" header="0" footer="0"/>
  <pageSetup paperSize="9" scale="8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6" topLeftCell="A7" activePane="bottomLeft" state="frozen"/>
      <selection pane="bottomLeft" activeCell="O45" sqref="O45"/>
    </sheetView>
  </sheetViews>
  <sheetFormatPr defaultColWidth="14.42578125" defaultRowHeight="15" customHeight="1"/>
  <cols>
    <col min="1" max="1" width="31.42578125" style="60" customWidth="1"/>
    <col min="2" max="2" width="14.5703125" style="60" customWidth="1"/>
    <col min="3" max="9" width="9.28515625" style="60" customWidth="1"/>
    <col min="10" max="10" width="12" style="60" customWidth="1"/>
    <col min="11" max="14" width="9.28515625" style="60" customWidth="1"/>
    <col min="15" max="15" width="12.7109375" style="60" customWidth="1"/>
    <col min="16" max="26" width="8.7109375" style="60" customWidth="1"/>
    <col min="27" max="16384" width="14.42578125" style="60"/>
  </cols>
  <sheetData>
    <row r="1" spans="1:26" ht="12.75" customHeight="1">
      <c r="A1" s="56"/>
      <c r="B1" s="57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" customHeight="1">
      <c r="A2" s="57"/>
      <c r="B2" s="57"/>
      <c r="C2" s="5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9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" customHeight="1">
      <c r="A3" s="57"/>
      <c r="B3" s="57"/>
      <c r="C3" s="57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9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2.75" customHeight="1">
      <c r="A4" s="61"/>
      <c r="B4" s="61"/>
      <c r="C4" s="61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9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2.75" customHeight="1">
      <c r="A5" s="510" t="s">
        <v>289</v>
      </c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1" customHeight="1">
      <c r="A6" s="89" t="s">
        <v>127</v>
      </c>
      <c r="B6" s="90" t="s">
        <v>12</v>
      </c>
      <c r="C6" s="90" t="s">
        <v>128</v>
      </c>
      <c r="D6" s="90" t="s">
        <v>129</v>
      </c>
      <c r="E6" s="90" t="s">
        <v>130</v>
      </c>
      <c r="F6" s="90" t="s">
        <v>131</v>
      </c>
      <c r="G6" s="90" t="s">
        <v>132</v>
      </c>
      <c r="H6" s="90" t="s">
        <v>133</v>
      </c>
      <c r="I6" s="90" t="s">
        <v>134</v>
      </c>
      <c r="J6" s="90" t="s">
        <v>135</v>
      </c>
      <c r="K6" s="90" t="s">
        <v>136</v>
      </c>
      <c r="L6" s="90" t="s">
        <v>137</v>
      </c>
      <c r="M6" s="90" t="s">
        <v>138</v>
      </c>
      <c r="N6" s="90" t="s">
        <v>139</v>
      </c>
      <c r="O6" s="91" t="s">
        <v>277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2.75" customHeight="1">
      <c r="A7" s="92" t="s">
        <v>231</v>
      </c>
      <c r="B7" s="93" t="s">
        <v>34</v>
      </c>
      <c r="C7" s="67">
        <v>59.675000000000004</v>
      </c>
      <c r="D7" s="67">
        <v>59.479166666666664</v>
      </c>
      <c r="E7" s="67">
        <v>52.61333333333333</v>
      </c>
      <c r="F7" s="67">
        <v>48.125</v>
      </c>
      <c r="G7" s="67">
        <v>48.629166666666677</v>
      </c>
      <c r="H7" s="68">
        <v>48.21875</v>
      </c>
      <c r="I7" s="68">
        <v>50.291666666666671</v>
      </c>
      <c r="J7" s="94">
        <v>46.783333333333339</v>
      </c>
      <c r="K7" s="67">
        <v>48.270833333333329</v>
      </c>
      <c r="L7" s="67"/>
      <c r="M7" s="67"/>
      <c r="N7" s="67"/>
      <c r="O7" s="69">
        <f t="shared" ref="O7:O50" si="0">AVERAGE(C7:N7)</f>
        <v>51.342916666666667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2.75" customHeight="1">
      <c r="A8" s="92" t="s">
        <v>144</v>
      </c>
      <c r="B8" s="93" t="s">
        <v>101</v>
      </c>
      <c r="C8" s="67">
        <v>1.9164975649350648</v>
      </c>
      <c r="D8" s="67">
        <v>2.2162752525252523</v>
      </c>
      <c r="E8" s="67">
        <v>2.1839437645687645</v>
      </c>
      <c r="F8" s="67">
        <v>2.2363964160839158</v>
      </c>
      <c r="G8" s="67">
        <v>2.1809731934731933</v>
      </c>
      <c r="H8" s="68">
        <v>2.1523601398601397</v>
      </c>
      <c r="I8" s="68">
        <v>2.1413952020202021</v>
      </c>
      <c r="J8" s="94">
        <v>2.1482575757575759</v>
      </c>
      <c r="K8" s="67">
        <v>2.1423688811188812</v>
      </c>
      <c r="L8" s="67">
        <v>2.1771853146853148</v>
      </c>
      <c r="M8" s="67">
        <v>2.1529020979020985</v>
      </c>
      <c r="N8" s="67">
        <v>2.1569187062937063</v>
      </c>
      <c r="O8" s="69">
        <f t="shared" si="0"/>
        <v>2.1504561757686758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2.75" customHeight="1">
      <c r="A9" s="92" t="s">
        <v>145</v>
      </c>
      <c r="B9" s="93" t="s">
        <v>101</v>
      </c>
      <c r="C9" s="67">
        <v>2.472291666666667</v>
      </c>
      <c r="D9" s="67">
        <v>2.4724116161616165</v>
      </c>
      <c r="E9" s="67">
        <v>2.3910454545454547</v>
      </c>
      <c r="F9" s="67">
        <v>2.3172858391608395</v>
      </c>
      <c r="G9" s="67">
        <v>2.2975699300699302</v>
      </c>
      <c r="H9" s="68">
        <v>2.2218531468531473</v>
      </c>
      <c r="I9" s="68">
        <v>2.3299021464646463</v>
      </c>
      <c r="J9" s="94">
        <v>2.2124475524475522</v>
      </c>
      <c r="K9" s="67">
        <v>2.2358391608391606</v>
      </c>
      <c r="L9" s="67">
        <v>2.2734265734265731</v>
      </c>
      <c r="M9" s="67">
        <v>2.2509440559440561</v>
      </c>
      <c r="N9" s="67">
        <v>2.3183041958041959</v>
      </c>
      <c r="O9" s="69">
        <f t="shared" si="0"/>
        <v>2.3161101115319869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>
      <c r="A10" s="95" t="s">
        <v>146</v>
      </c>
      <c r="B10" s="93" t="s">
        <v>101</v>
      </c>
      <c r="C10" s="67">
        <v>1.80859375</v>
      </c>
      <c r="D10" s="67">
        <v>1.9235437710437708</v>
      </c>
      <c r="E10" s="67">
        <v>1.8522933177933176</v>
      </c>
      <c r="F10" s="67">
        <v>1.8068910256410255</v>
      </c>
      <c r="G10" s="67">
        <v>1.7753675213675215</v>
      </c>
      <c r="H10" s="68">
        <v>1.7397596153846155</v>
      </c>
      <c r="I10" s="68">
        <v>1.9642227564102566</v>
      </c>
      <c r="J10" s="94">
        <v>1.8216923076923077</v>
      </c>
      <c r="K10" s="67">
        <v>1.855</v>
      </c>
      <c r="L10" s="67">
        <v>1.8535096153846153</v>
      </c>
      <c r="M10" s="67">
        <v>1.8289615384615387</v>
      </c>
      <c r="N10" s="67">
        <v>1.8704326923076922</v>
      </c>
      <c r="O10" s="69">
        <f t="shared" si="0"/>
        <v>1.8416889926238884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>
      <c r="A11" s="95" t="s">
        <v>232</v>
      </c>
      <c r="B11" s="93" t="s">
        <v>49</v>
      </c>
      <c r="C11" s="67">
        <v>2.0106250000000001</v>
      </c>
      <c r="D11" s="67">
        <v>1.9801515151515152</v>
      </c>
      <c r="E11" s="67">
        <v>1.962209595959596</v>
      </c>
      <c r="F11" s="67">
        <v>1.9270833333333335</v>
      </c>
      <c r="G11" s="67">
        <v>1.9653333333333332</v>
      </c>
      <c r="H11" s="68">
        <v>1.9675000000000002</v>
      </c>
      <c r="I11" s="68">
        <v>2.014412878787879</v>
      </c>
      <c r="J11" s="94">
        <v>1.9570833333333333</v>
      </c>
      <c r="K11" s="67">
        <v>1.9746875000000002</v>
      </c>
      <c r="L11" s="67">
        <v>2.0683333333333334</v>
      </c>
      <c r="M11" s="67">
        <v>1.9801666666666666</v>
      </c>
      <c r="N11" s="67">
        <v>1.9743055555555558</v>
      </c>
      <c r="O11" s="69">
        <f t="shared" si="0"/>
        <v>1.9818243371212123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2.75" customHeight="1">
      <c r="A12" s="95" t="s">
        <v>278</v>
      </c>
      <c r="B12" s="93" t="s">
        <v>101</v>
      </c>
      <c r="C12" s="68">
        <v>1.5833333333333335</v>
      </c>
      <c r="D12" s="68">
        <v>1.6555555555555557</v>
      </c>
      <c r="E12" s="68">
        <v>1.8566666666666667</v>
      </c>
      <c r="F12" s="68">
        <v>1.979166666666667</v>
      </c>
      <c r="G12" s="68">
        <v>2.3116666666666665</v>
      </c>
      <c r="H12" s="68">
        <v>2.385416666666667</v>
      </c>
      <c r="I12" s="68">
        <v>3.0385416666666667</v>
      </c>
      <c r="J12" s="94">
        <v>2.4325000000000001</v>
      </c>
      <c r="K12" s="67">
        <v>2.5218750000000001</v>
      </c>
      <c r="L12" s="67">
        <v>2.3062499999999999</v>
      </c>
      <c r="M12" s="67">
        <v>2.1324999999999998</v>
      </c>
      <c r="N12" s="67">
        <v>2.5895833333333336</v>
      </c>
      <c r="O12" s="69">
        <f t="shared" si="0"/>
        <v>2.2327546296296297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2.75" customHeight="1">
      <c r="A13" s="95" t="s">
        <v>264</v>
      </c>
      <c r="B13" s="93" t="s">
        <v>101</v>
      </c>
      <c r="C13" s="67">
        <v>6</v>
      </c>
      <c r="D13" s="67">
        <v>6.7749999999999995</v>
      </c>
      <c r="E13" s="67">
        <v>5.2625000000000002</v>
      </c>
      <c r="F13" s="67">
        <v>5.65625</v>
      </c>
      <c r="G13" s="67">
        <v>5.7208333333333341</v>
      </c>
      <c r="H13" s="68">
        <v>5.6656250000000004</v>
      </c>
      <c r="I13" s="68">
        <v>7.1</v>
      </c>
      <c r="J13" s="94">
        <v>5.8466666666666667</v>
      </c>
      <c r="K13" s="67">
        <v>5.6916666666666673</v>
      </c>
      <c r="L13" s="67">
        <v>5.7125000000000004</v>
      </c>
      <c r="M13" s="67">
        <v>5.583333333333333</v>
      </c>
      <c r="N13" s="67">
        <v>6.0016666666666669</v>
      </c>
      <c r="O13" s="69">
        <f t="shared" si="0"/>
        <v>5.9180034722222219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2.75" customHeight="1">
      <c r="A14" s="95" t="s">
        <v>147</v>
      </c>
      <c r="B14" s="93" t="s">
        <v>101</v>
      </c>
      <c r="C14" s="67">
        <v>1.8125</v>
      </c>
      <c r="D14" s="67">
        <v>1.8125</v>
      </c>
      <c r="E14" s="67">
        <v>1.8612500000000001</v>
      </c>
      <c r="F14" s="67">
        <v>1.940625</v>
      </c>
      <c r="G14" s="67">
        <v>1.895</v>
      </c>
      <c r="H14" s="68">
        <v>1.9249999999999998</v>
      </c>
      <c r="I14" s="68">
        <v>1.9249999999999998</v>
      </c>
      <c r="J14" s="94">
        <v>1.925</v>
      </c>
      <c r="K14" s="67">
        <v>1.9249999999999998</v>
      </c>
      <c r="L14" s="67">
        <v>1.9249999999999998</v>
      </c>
      <c r="M14" s="67">
        <v>1.93</v>
      </c>
      <c r="N14" s="67">
        <v>1.9265624999999997</v>
      </c>
      <c r="O14" s="69">
        <f t="shared" si="0"/>
        <v>1.9002864583333334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s="80" customFormat="1" ht="12.75" customHeight="1">
      <c r="A15" s="96" t="s">
        <v>149</v>
      </c>
      <c r="B15" s="97" t="s">
        <v>34</v>
      </c>
      <c r="C15" s="76">
        <v>435.19791666666674</v>
      </c>
      <c r="D15" s="76">
        <v>415.36666666666662</v>
      </c>
      <c r="E15" s="76">
        <v>381.0253968253968</v>
      </c>
      <c r="F15" s="76">
        <v>381.11845238095236</v>
      </c>
      <c r="G15" s="76">
        <v>370.29547619047617</v>
      </c>
      <c r="H15" s="77">
        <v>373.29464285714289</v>
      </c>
      <c r="I15" s="77">
        <v>365.66369047619048</v>
      </c>
      <c r="J15" s="98">
        <v>369.10500000000002</v>
      </c>
      <c r="K15" s="76">
        <v>361.890625</v>
      </c>
      <c r="L15" s="76">
        <v>359.36830357142856</v>
      </c>
      <c r="M15" s="76">
        <v>333.52249999999998</v>
      </c>
      <c r="N15" s="76">
        <v>327.2713293650794</v>
      </c>
      <c r="O15" s="78">
        <f t="shared" si="0"/>
        <v>372.76</v>
      </c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12.75" customHeight="1">
      <c r="A16" s="92" t="s">
        <v>152</v>
      </c>
      <c r="B16" s="93" t="s">
        <v>41</v>
      </c>
      <c r="C16" s="67">
        <v>184.46250000000001</v>
      </c>
      <c r="D16" s="67">
        <v>189.47018037518038</v>
      </c>
      <c r="E16" s="67">
        <v>193.99615079365077</v>
      </c>
      <c r="F16" s="67">
        <v>210.26671626984125</v>
      </c>
      <c r="G16" s="67">
        <v>215.59944444444446</v>
      </c>
      <c r="H16" s="68">
        <v>224.39375000000001</v>
      </c>
      <c r="I16" s="68">
        <v>211.50833333333333</v>
      </c>
      <c r="J16" s="94">
        <v>208.52249999999998</v>
      </c>
      <c r="K16" s="67">
        <v>211.65625</v>
      </c>
      <c r="L16" s="67">
        <v>215.64905753968253</v>
      </c>
      <c r="M16" s="67">
        <v>215.69055555555556</v>
      </c>
      <c r="N16" s="67">
        <v>224.66448863636361</v>
      </c>
      <c r="O16" s="69">
        <f t="shared" si="0"/>
        <v>208.82332724567098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2.75" customHeight="1">
      <c r="A17" s="95" t="s">
        <v>154</v>
      </c>
      <c r="B17" s="93" t="s">
        <v>34</v>
      </c>
      <c r="C17" s="67"/>
      <c r="D17" s="67"/>
      <c r="E17" s="67"/>
      <c r="F17" s="67"/>
      <c r="G17" s="67">
        <v>222.5</v>
      </c>
      <c r="H17" s="68">
        <v>197.0625</v>
      </c>
      <c r="I17" s="68">
        <v>146.45833333333334</v>
      </c>
      <c r="J17" s="94"/>
      <c r="K17" s="67"/>
      <c r="L17" s="67"/>
      <c r="M17" s="67"/>
      <c r="N17" s="67"/>
      <c r="O17" s="69">
        <f t="shared" si="0"/>
        <v>188.67361111111111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2.75" customHeight="1">
      <c r="A18" s="95" t="s">
        <v>265</v>
      </c>
      <c r="B18" s="93" t="s">
        <v>266</v>
      </c>
      <c r="C18" s="67">
        <v>245.42410714285717</v>
      </c>
      <c r="D18" s="67">
        <v>276.3416666666667</v>
      </c>
      <c r="E18" s="67">
        <v>269.54365079365078</v>
      </c>
      <c r="F18" s="67">
        <v>271.35416666666663</v>
      </c>
      <c r="G18" s="67">
        <v>282.125</v>
      </c>
      <c r="H18" s="68">
        <v>272.30624999999998</v>
      </c>
      <c r="I18" s="68">
        <v>286.98214285714289</v>
      </c>
      <c r="J18" s="94">
        <v>269.93357142857138</v>
      </c>
      <c r="K18" s="67">
        <v>277.55892857142862</v>
      </c>
      <c r="L18" s="67">
        <v>282.76190476190476</v>
      </c>
      <c r="M18" s="67">
        <v>279.69285714285718</v>
      </c>
      <c r="N18" s="67">
        <v>287.69880952380953</v>
      </c>
      <c r="O18" s="69">
        <f t="shared" si="0"/>
        <v>275.14358796296295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2.75" customHeight="1">
      <c r="A19" s="95" t="s">
        <v>157</v>
      </c>
      <c r="B19" s="93" t="s">
        <v>101</v>
      </c>
      <c r="C19" s="67">
        <v>1.2671437937062935</v>
      </c>
      <c r="D19" s="67">
        <v>1.2561813186813187</v>
      </c>
      <c r="E19" s="67">
        <v>1.0955419580419581</v>
      </c>
      <c r="F19" s="67">
        <v>1.0756920163170163</v>
      </c>
      <c r="G19" s="67">
        <v>1.2410216450216447</v>
      </c>
      <c r="H19" s="68">
        <v>1.2431818181818182</v>
      </c>
      <c r="I19" s="68">
        <v>1.3175433941058938</v>
      </c>
      <c r="J19" s="94">
        <v>1.2272402597402596</v>
      </c>
      <c r="K19" s="67">
        <v>1.2116883116883117</v>
      </c>
      <c r="L19" s="67">
        <v>1.2556818181818181</v>
      </c>
      <c r="M19" s="67">
        <v>1.246168831168831</v>
      </c>
      <c r="N19" s="67">
        <v>1.2650162337662338</v>
      </c>
      <c r="O19" s="69">
        <f t="shared" si="0"/>
        <v>1.2251751165501166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2.75" customHeight="1">
      <c r="A20" s="95" t="s">
        <v>159</v>
      </c>
      <c r="B20" s="93" t="s">
        <v>34</v>
      </c>
      <c r="C20" s="67">
        <v>32.651785714285722</v>
      </c>
      <c r="D20" s="67">
        <v>33.604365079365081</v>
      </c>
      <c r="E20" s="67">
        <v>33.204821428571428</v>
      </c>
      <c r="F20" s="67">
        <v>30.53184523809524</v>
      </c>
      <c r="G20" s="67">
        <v>28.469642857142855</v>
      </c>
      <c r="H20" s="68">
        <v>24.807291666666664</v>
      </c>
      <c r="I20" s="68">
        <v>23.165426587301589</v>
      </c>
      <c r="J20" s="94">
        <v>19.041249999999998</v>
      </c>
      <c r="K20" s="67">
        <v>17.649999999999999</v>
      </c>
      <c r="L20" s="67">
        <v>21.113888888888887</v>
      </c>
      <c r="M20" s="67">
        <v>23.409444444444446</v>
      </c>
      <c r="N20" s="67">
        <v>22.718129960317462</v>
      </c>
      <c r="O20" s="69">
        <f t="shared" si="0"/>
        <v>25.863990988756612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2.75" customHeight="1">
      <c r="A21" s="95" t="s">
        <v>160</v>
      </c>
      <c r="B21" s="93" t="s">
        <v>34</v>
      </c>
      <c r="C21" s="67">
        <v>62.019999999999996</v>
      </c>
      <c r="D21" s="67">
        <v>60.481666666666662</v>
      </c>
      <c r="E21" s="67">
        <v>58.177999999999997</v>
      </c>
      <c r="F21" s="67">
        <v>54.410416666666677</v>
      </c>
      <c r="G21" s="67">
        <v>57.113500000000002</v>
      </c>
      <c r="H21" s="68">
        <v>56.039583333333326</v>
      </c>
      <c r="I21" s="68">
        <v>55.189583333333331</v>
      </c>
      <c r="J21" s="94">
        <v>54.454761904761902</v>
      </c>
      <c r="K21" s="67">
        <v>54.239880952380958</v>
      </c>
      <c r="L21" s="67">
        <v>55.097023809523812</v>
      </c>
      <c r="M21" s="67">
        <v>55.772619047619045</v>
      </c>
      <c r="N21" s="67">
        <v>56.235773809523806</v>
      </c>
      <c r="O21" s="69">
        <f t="shared" si="0"/>
        <v>56.602734126984124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2.75" customHeight="1">
      <c r="A22" s="95" t="s">
        <v>279</v>
      </c>
      <c r="B22" s="93" t="s">
        <v>47</v>
      </c>
      <c r="C22" s="68">
        <v>997.3901098901099</v>
      </c>
      <c r="D22" s="68">
        <v>993.31227106227107</v>
      </c>
      <c r="E22" s="68">
        <v>958.25274725274721</v>
      </c>
      <c r="F22" s="68">
        <v>927.77472527472526</v>
      </c>
      <c r="G22" s="68">
        <v>937.64960039960022</v>
      </c>
      <c r="H22" s="68">
        <v>910.21291208791206</v>
      </c>
      <c r="I22" s="68">
        <v>872.70604395604391</v>
      </c>
      <c r="J22" s="94">
        <v>861.87087912087918</v>
      </c>
      <c r="K22" s="67">
        <v>911.16071428571422</v>
      </c>
      <c r="L22" s="67">
        <v>930.88598901098908</v>
      </c>
      <c r="M22" s="67">
        <v>937.74725274725279</v>
      </c>
      <c r="N22" s="67">
        <v>954.3131868131868</v>
      </c>
      <c r="O22" s="69">
        <f t="shared" si="0"/>
        <v>932.77303599178595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2.75" customHeight="1">
      <c r="A23" s="95" t="s">
        <v>290</v>
      </c>
      <c r="B23" s="93" t="s">
        <v>47</v>
      </c>
      <c r="C23" s="67">
        <v>759.96212121212125</v>
      </c>
      <c r="D23" s="67">
        <v>770.09032634032644</v>
      </c>
      <c r="E23" s="67">
        <v>739.68315018315013</v>
      </c>
      <c r="F23" s="67">
        <v>712.74839743589746</v>
      </c>
      <c r="G23" s="67">
        <v>716.31868131868134</v>
      </c>
      <c r="H23" s="68">
        <v>690.87133699633694</v>
      </c>
      <c r="I23" s="68">
        <v>646.02969946719952</v>
      </c>
      <c r="J23" s="94">
        <v>661.84285714285704</v>
      </c>
      <c r="K23" s="67">
        <v>691.30494505494505</v>
      </c>
      <c r="L23" s="67">
        <v>699.83516483516473</v>
      </c>
      <c r="M23" s="67">
        <v>703.79120879120876</v>
      </c>
      <c r="N23" s="67">
        <v>706.99862637362639</v>
      </c>
      <c r="O23" s="69">
        <f t="shared" si="0"/>
        <v>708.28970959595961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2.75" customHeight="1">
      <c r="A24" s="95" t="s">
        <v>291</v>
      </c>
      <c r="B24" s="93" t="s">
        <v>47</v>
      </c>
      <c r="C24" s="67">
        <v>741.47321428571422</v>
      </c>
      <c r="D24" s="67">
        <v>769.30134680134677</v>
      </c>
      <c r="E24" s="67">
        <v>777.48066933066934</v>
      </c>
      <c r="F24" s="67">
        <v>750.6868131868132</v>
      </c>
      <c r="G24" s="67">
        <v>737.73976023976024</v>
      </c>
      <c r="H24" s="68">
        <v>732.19894688644683</v>
      </c>
      <c r="I24" s="68">
        <v>690.38061938061935</v>
      </c>
      <c r="J24" s="94">
        <v>697.18956043956041</v>
      </c>
      <c r="K24" s="67">
        <v>735.21291208791217</v>
      </c>
      <c r="L24" s="67">
        <v>760.4052197802198</v>
      </c>
      <c r="M24" s="67">
        <v>772.31043956043936</v>
      </c>
      <c r="N24" s="67">
        <v>777.88804945054949</v>
      </c>
      <c r="O24" s="69">
        <f t="shared" si="0"/>
        <v>745.18896261917098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2.75" customHeight="1">
      <c r="A25" s="95" t="s">
        <v>163</v>
      </c>
      <c r="B25" s="93" t="s">
        <v>106</v>
      </c>
      <c r="C25" s="67">
        <v>125.13436237373739</v>
      </c>
      <c r="D25" s="67">
        <v>122.45973845598847</v>
      </c>
      <c r="E25" s="67">
        <v>121.25291776556776</v>
      </c>
      <c r="F25" s="67">
        <v>116.61756868131869</v>
      </c>
      <c r="G25" s="67">
        <v>119.15936263736265</v>
      </c>
      <c r="H25" s="68">
        <v>115.56817994505494</v>
      </c>
      <c r="I25" s="68">
        <v>111.07548097735598</v>
      </c>
      <c r="J25" s="94">
        <v>117.65048901098899</v>
      </c>
      <c r="K25" s="67">
        <v>126.1107554945055</v>
      </c>
      <c r="L25" s="67">
        <v>127.9322870879121</v>
      </c>
      <c r="M25" s="67">
        <v>128.18123076923075</v>
      </c>
      <c r="N25" s="67">
        <v>128.4851283091908</v>
      </c>
      <c r="O25" s="69">
        <f t="shared" si="0"/>
        <v>121.63562512568448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2.75" customHeight="1">
      <c r="A26" s="92" t="s">
        <v>164</v>
      </c>
      <c r="B26" s="93" t="s">
        <v>106</v>
      </c>
      <c r="C26" s="67">
        <v>127.21748737373737</v>
      </c>
      <c r="D26" s="67">
        <v>125.15430735930737</v>
      </c>
      <c r="E26" s="67">
        <v>124.06638095238095</v>
      </c>
      <c r="F26" s="67">
        <v>119.35576923076923</v>
      </c>
      <c r="G26" s="67">
        <v>122.09519963369962</v>
      </c>
      <c r="H26" s="68">
        <v>118.51510989010988</v>
      </c>
      <c r="I26" s="68">
        <v>114.47699175824175</v>
      </c>
      <c r="J26" s="94">
        <v>120.64919780219779</v>
      </c>
      <c r="K26" s="67">
        <v>129.14835164835165</v>
      </c>
      <c r="L26" s="67">
        <v>130.8480013736264</v>
      </c>
      <c r="M26" s="67">
        <v>131.15593406593408</v>
      </c>
      <c r="N26" s="67">
        <v>131.44113324175822</v>
      </c>
      <c r="O26" s="69">
        <f t="shared" si="0"/>
        <v>124.51032202750953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2.75" customHeight="1">
      <c r="A27" s="92" t="s">
        <v>292</v>
      </c>
      <c r="B27" s="93" t="s">
        <v>47</v>
      </c>
      <c r="C27" s="67">
        <v>1247.0981691919192</v>
      </c>
      <c r="D27" s="67">
        <v>1275.5740093240095</v>
      </c>
      <c r="E27" s="67">
        <v>1248.5544622044622</v>
      </c>
      <c r="F27" s="67">
        <v>1210.1658653846152</v>
      </c>
      <c r="G27" s="67">
        <v>1192.6548534798535</v>
      </c>
      <c r="H27" s="68">
        <v>1190.871565934066</v>
      </c>
      <c r="I27" s="68">
        <v>1149.3585164835167</v>
      </c>
      <c r="J27" s="94">
        <v>1152.6968864468865</v>
      </c>
      <c r="K27" s="67">
        <v>1251.2328296703297</v>
      </c>
      <c r="L27" s="67">
        <v>1299.1071428571429</v>
      </c>
      <c r="M27" s="67">
        <v>1306.2923076923075</v>
      </c>
      <c r="N27" s="67">
        <v>1276.0187728937728</v>
      </c>
      <c r="O27" s="69">
        <f t="shared" si="0"/>
        <v>1233.3021151302403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2.75" customHeight="1">
      <c r="A28" s="92" t="s">
        <v>235</v>
      </c>
      <c r="B28" s="93" t="s">
        <v>47</v>
      </c>
      <c r="C28" s="67">
        <v>1981.8452380952381</v>
      </c>
      <c r="D28" s="67">
        <v>1999.6679709179709</v>
      </c>
      <c r="E28" s="67">
        <v>1872.3608058608056</v>
      </c>
      <c r="F28" s="67">
        <v>1696.2912087912089</v>
      </c>
      <c r="G28" s="67">
        <v>1746.813186813187</v>
      </c>
      <c r="H28" s="68">
        <v>1775.0686813186812</v>
      </c>
      <c r="I28" s="68">
        <v>1820.7986457986458</v>
      </c>
      <c r="J28" s="94">
        <v>1790.6593406593406</v>
      </c>
      <c r="K28" s="67">
        <v>1788.3310439560439</v>
      </c>
      <c r="L28" s="67">
        <v>1877.0947802197802</v>
      </c>
      <c r="M28" s="67">
        <v>1849.5054945054944</v>
      </c>
      <c r="N28" s="67">
        <v>1770.9890109890111</v>
      </c>
      <c r="O28" s="69">
        <f t="shared" si="0"/>
        <v>1830.7854506604508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2.75" customHeight="1">
      <c r="A29" s="92" t="s">
        <v>169</v>
      </c>
      <c r="B29" s="93" t="s">
        <v>47</v>
      </c>
      <c r="C29" s="67">
        <v>2948.9669184981685</v>
      </c>
      <c r="D29" s="67">
        <v>2943.9664502164501</v>
      </c>
      <c r="E29" s="67">
        <v>2821.4221611721614</v>
      </c>
      <c r="F29" s="67">
        <v>2761.2293956043959</v>
      </c>
      <c r="G29" s="67">
        <v>2788.6813186813188</v>
      </c>
      <c r="H29" s="68">
        <v>2776.9574175824173</v>
      </c>
      <c r="I29" s="68">
        <v>2736.454899267399</v>
      </c>
      <c r="J29" s="94">
        <v>2746.9780219780223</v>
      </c>
      <c r="K29" s="67">
        <v>2770.2747252747249</v>
      </c>
      <c r="L29" s="67">
        <v>2844.7802197802198</v>
      </c>
      <c r="M29" s="67">
        <v>2780.3846153846157</v>
      </c>
      <c r="N29" s="67">
        <v>2746.5315934065939</v>
      </c>
      <c r="O29" s="69">
        <f t="shared" si="0"/>
        <v>2805.5523114038738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2.75" customHeight="1">
      <c r="A30" s="95" t="s">
        <v>170</v>
      </c>
      <c r="B30" s="93" t="s">
        <v>106</v>
      </c>
      <c r="C30" s="67">
        <v>116.83379513888889</v>
      </c>
      <c r="D30" s="67">
        <v>116.1061430976431</v>
      </c>
      <c r="E30" s="67">
        <v>113.79164042624043</v>
      </c>
      <c r="F30" s="67">
        <v>110.24468406593408</v>
      </c>
      <c r="G30" s="67">
        <v>111.49531868131869</v>
      </c>
      <c r="H30" s="68">
        <v>108.00394230769231</v>
      </c>
      <c r="I30" s="68">
        <v>101.91609203296701</v>
      </c>
      <c r="J30" s="94">
        <v>106.83129670329672</v>
      </c>
      <c r="K30" s="67">
        <v>115.46326236263738</v>
      </c>
      <c r="L30" s="67">
        <v>118.79315934065934</v>
      </c>
      <c r="M30" s="67">
        <v>119.29218131868132</v>
      </c>
      <c r="N30" s="67">
        <v>118.87936615467865</v>
      </c>
      <c r="O30" s="69">
        <f t="shared" si="0"/>
        <v>113.13757346921983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2.75" customHeight="1">
      <c r="A31" s="95" t="s">
        <v>236</v>
      </c>
      <c r="B31" s="93" t="s">
        <v>106</v>
      </c>
      <c r="C31" s="67">
        <v>119.0454861111111</v>
      </c>
      <c r="D31" s="67">
        <v>118.36880471380471</v>
      </c>
      <c r="E31" s="67">
        <v>116.35996170496169</v>
      </c>
      <c r="F31" s="67">
        <v>112.85817307692307</v>
      </c>
      <c r="G31" s="67">
        <v>114.42197802197802</v>
      </c>
      <c r="H31" s="68">
        <v>110.91620879120879</v>
      </c>
      <c r="I31" s="68">
        <v>105.43446657509158</v>
      </c>
      <c r="J31" s="94">
        <v>109.68736263736264</v>
      </c>
      <c r="K31" s="67">
        <v>118.49210164835165</v>
      </c>
      <c r="L31" s="67">
        <v>121.81071428571428</v>
      </c>
      <c r="M31" s="67">
        <v>122.25636263736264</v>
      </c>
      <c r="N31" s="67">
        <v>122.15686813186812</v>
      </c>
      <c r="O31" s="69">
        <f t="shared" si="0"/>
        <v>115.98404069464486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s="80" customFormat="1" ht="12.75" customHeight="1">
      <c r="A32" s="96" t="s">
        <v>237</v>
      </c>
      <c r="B32" s="97" t="s">
        <v>70</v>
      </c>
      <c r="C32" s="76">
        <v>0.88955681818181809</v>
      </c>
      <c r="D32" s="76">
        <v>0.87084706959706948</v>
      </c>
      <c r="E32" s="76">
        <v>0.87215934065934064</v>
      </c>
      <c r="F32" s="76">
        <v>0.87279532967032958</v>
      </c>
      <c r="G32" s="76">
        <v>0.89002655677655673</v>
      </c>
      <c r="H32" s="77">
        <v>0.92110004578754567</v>
      </c>
      <c r="I32" s="77">
        <v>0.93796863553113563</v>
      </c>
      <c r="J32" s="98">
        <v>0.92521520146520153</v>
      </c>
      <c r="K32" s="76">
        <v>0.91999542124542122</v>
      </c>
      <c r="L32" s="76">
        <v>0.90804372710622716</v>
      </c>
      <c r="M32" s="76">
        <v>0.88084523809523818</v>
      </c>
      <c r="N32" s="76">
        <v>0.86297161172161163</v>
      </c>
      <c r="O32" s="78">
        <f t="shared" si="0"/>
        <v>0.89596041631979129</v>
      </c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spans="1:26" ht="12.75" customHeight="1">
      <c r="A33" s="95" t="s">
        <v>183</v>
      </c>
      <c r="B33" s="93" t="s">
        <v>70</v>
      </c>
      <c r="C33" s="67">
        <v>20.150347222222223</v>
      </c>
      <c r="D33" s="67">
        <v>20.665993265993269</v>
      </c>
      <c r="E33" s="67">
        <v>20.62638888888889</v>
      </c>
      <c r="F33" s="67">
        <v>23.465277777777779</v>
      </c>
      <c r="G33" s="67">
        <v>23.685555555555556</v>
      </c>
      <c r="H33" s="68">
        <v>24.027777777777779</v>
      </c>
      <c r="I33" s="68">
        <v>23.468501984126981</v>
      </c>
      <c r="J33" s="94">
        <v>24.034722222222221</v>
      </c>
      <c r="K33" s="67">
        <v>24.262499999999999</v>
      </c>
      <c r="L33" s="67">
        <v>25.125000000000004</v>
      </c>
      <c r="M33" s="67">
        <v>25.73</v>
      </c>
      <c r="N33" s="67">
        <v>26.297222222222224</v>
      </c>
      <c r="O33" s="69">
        <f t="shared" si="0"/>
        <v>23.461607243065576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2.75" customHeight="1">
      <c r="A34" s="95" t="s">
        <v>176</v>
      </c>
      <c r="B34" s="93" t="s">
        <v>47</v>
      </c>
      <c r="C34" s="67">
        <v>21.855019980019982</v>
      </c>
      <c r="D34" s="67">
        <v>21.382867132867133</v>
      </c>
      <c r="E34" s="67">
        <v>19.796753246753248</v>
      </c>
      <c r="F34" s="67">
        <v>19.663961038961038</v>
      </c>
      <c r="G34" s="67">
        <v>20.305064935064934</v>
      </c>
      <c r="H34" s="68">
        <v>20.83847402597403</v>
      </c>
      <c r="I34" s="68">
        <v>22.532224025974028</v>
      </c>
      <c r="J34" s="94">
        <v>22.554870129870132</v>
      </c>
      <c r="K34" s="67">
        <v>22.803571428571431</v>
      </c>
      <c r="L34" s="67">
        <v>22.933441558441558</v>
      </c>
      <c r="M34" s="67">
        <v>22.895238095238096</v>
      </c>
      <c r="N34" s="67">
        <v>22.854395604395602</v>
      </c>
      <c r="O34" s="69">
        <f t="shared" si="0"/>
        <v>21.701323433510932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2.75" customHeight="1">
      <c r="A35" s="95" t="s">
        <v>178</v>
      </c>
      <c r="B35" s="93" t="s">
        <v>179</v>
      </c>
      <c r="C35" s="67">
        <v>5.7243329587079597</v>
      </c>
      <c r="D35" s="67">
        <v>5.5810439560439562</v>
      </c>
      <c r="E35" s="67">
        <v>5.1675137362637358</v>
      </c>
      <c r="F35" s="67">
        <v>5.2609890109890109</v>
      </c>
      <c r="G35" s="67">
        <v>5.4082417582417586</v>
      </c>
      <c r="H35" s="68">
        <v>5.4210164835164836</v>
      </c>
      <c r="I35" s="68">
        <v>5.6071428571428568</v>
      </c>
      <c r="J35" s="94">
        <v>5.6557692307692307</v>
      </c>
      <c r="K35" s="67">
        <v>5.6751373626373631</v>
      </c>
      <c r="L35" s="67">
        <v>5.6916208791208787</v>
      </c>
      <c r="M35" s="67">
        <v>5.6513736263736263</v>
      </c>
      <c r="N35" s="67">
        <v>5.7166666666666668</v>
      </c>
      <c r="O35" s="69">
        <f t="shared" si="0"/>
        <v>5.546737377206127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s="80" customFormat="1" ht="12.75" customHeight="1">
      <c r="A36" s="96" t="s">
        <v>181</v>
      </c>
      <c r="B36" s="97" t="s">
        <v>101</v>
      </c>
      <c r="C36" s="76">
        <v>5.3346180555555556</v>
      </c>
      <c r="D36" s="76">
        <v>5.6016550116550121</v>
      </c>
      <c r="E36" s="76">
        <v>4.7790520590520584</v>
      </c>
      <c r="F36" s="76">
        <v>4.8031468531468526</v>
      </c>
      <c r="G36" s="76">
        <v>5.3693496503496494</v>
      </c>
      <c r="H36" s="77">
        <v>5.2071678321678325</v>
      </c>
      <c r="I36" s="77">
        <v>5.1533180361305364</v>
      </c>
      <c r="J36" s="98">
        <v>4.7512587412587406</v>
      </c>
      <c r="K36" s="76">
        <v>4.8636800699300693</v>
      </c>
      <c r="L36" s="76">
        <v>4.9156468531468533</v>
      </c>
      <c r="M36" s="76">
        <v>5.2241258741258747</v>
      </c>
      <c r="N36" s="76">
        <v>5.2469405594405591</v>
      </c>
      <c r="O36" s="78">
        <f t="shared" si="0"/>
        <v>5.1041632996632993</v>
      </c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spans="1:26" ht="12.75" customHeight="1">
      <c r="A37" s="95" t="s">
        <v>280</v>
      </c>
      <c r="B37" s="93" t="s">
        <v>101</v>
      </c>
      <c r="C37" s="67">
        <v>9.8785714285714281</v>
      </c>
      <c r="D37" s="67">
        <v>9.6212301587301585</v>
      </c>
      <c r="E37" s="67">
        <v>9.0600595238095245</v>
      </c>
      <c r="F37" s="67">
        <v>9.4392361111111107</v>
      </c>
      <c r="G37" s="67">
        <v>9.540178571428573</v>
      </c>
      <c r="H37" s="68">
        <v>9.4406250000000007</v>
      </c>
      <c r="I37" s="68">
        <v>9.506845238095238</v>
      </c>
      <c r="J37" s="94">
        <v>9.1982142857142861</v>
      </c>
      <c r="K37" s="67">
        <v>9.0589285714285719</v>
      </c>
      <c r="L37" s="67">
        <v>9.1008928571428562</v>
      </c>
      <c r="M37" s="67">
        <v>9.0961309523809515</v>
      </c>
      <c r="N37" s="67">
        <v>9.2504464285714292</v>
      </c>
      <c r="O37" s="69">
        <f t="shared" si="0"/>
        <v>9.3492799272486753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2.75" customHeight="1">
      <c r="A38" s="99" t="s">
        <v>182</v>
      </c>
      <c r="B38" s="93" t="s">
        <v>101</v>
      </c>
      <c r="C38" s="85">
        <v>7.5209343434343428</v>
      </c>
      <c r="D38" s="85">
        <v>7.3040445665445661</v>
      </c>
      <c r="E38" s="85">
        <v>7.0941523476523471</v>
      </c>
      <c r="F38" s="85">
        <v>6.983198051948051</v>
      </c>
      <c r="G38" s="85">
        <v>7.1253974358974359</v>
      </c>
      <c r="H38" s="86">
        <v>6.7068506493506499</v>
      </c>
      <c r="I38" s="86">
        <v>6.9550536963036969</v>
      </c>
      <c r="J38" s="94">
        <v>6.5282017982017972</v>
      </c>
      <c r="K38" s="85">
        <v>6.7304195804195803</v>
      </c>
      <c r="L38" s="85">
        <v>6.6984577922077921</v>
      </c>
      <c r="M38" s="85">
        <v>6.487012987012986</v>
      </c>
      <c r="N38" s="85">
        <v>6.9957142857142856</v>
      </c>
      <c r="O38" s="69">
        <f t="shared" si="0"/>
        <v>6.9274531278906286</v>
      </c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2.75" customHeight="1">
      <c r="A39" s="95" t="s">
        <v>240</v>
      </c>
      <c r="B39" s="93" t="s">
        <v>101</v>
      </c>
      <c r="C39" s="67">
        <v>6.9660714285714276</v>
      </c>
      <c r="D39" s="67">
        <v>6.9685034872534883</v>
      </c>
      <c r="E39" s="67">
        <v>7.0150555555555556</v>
      </c>
      <c r="F39" s="67">
        <v>6.702430555555555</v>
      </c>
      <c r="G39" s="67">
        <v>7.1875</v>
      </c>
      <c r="H39" s="68">
        <v>7.2788194444444443</v>
      </c>
      <c r="I39" s="68">
        <v>7.393377976190477</v>
      </c>
      <c r="J39" s="94">
        <v>6.6537499999999996</v>
      </c>
      <c r="K39" s="67">
        <v>6.8249999999999993</v>
      </c>
      <c r="L39" s="67">
        <v>6.6953125</v>
      </c>
      <c r="M39" s="67">
        <v>6.3946428571428573</v>
      </c>
      <c r="N39" s="67">
        <v>6.8144345238095241</v>
      </c>
      <c r="O39" s="69">
        <f t="shared" si="0"/>
        <v>6.9079081940436105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2.75" customHeight="1">
      <c r="A40" s="95" t="s">
        <v>260</v>
      </c>
      <c r="B40" s="93" t="s">
        <v>101</v>
      </c>
      <c r="C40" s="67">
        <v>2.3380000000000001</v>
      </c>
      <c r="D40" s="67">
        <v>3.7507222222222212</v>
      </c>
      <c r="E40" s="67">
        <v>2.0654999999999997</v>
      </c>
      <c r="F40" s="67">
        <v>2.2774999999999999</v>
      </c>
      <c r="G40" s="67">
        <v>2.3180000000000001</v>
      </c>
      <c r="H40" s="68">
        <v>2.2287499999999998</v>
      </c>
      <c r="I40" s="68">
        <v>2.5235416666666666</v>
      </c>
      <c r="J40" s="94">
        <v>2.3398333333333334</v>
      </c>
      <c r="K40" s="67">
        <v>2.3104166666666668</v>
      </c>
      <c r="L40" s="67">
        <v>2.2947916666666668</v>
      </c>
      <c r="M40" s="67">
        <v>2.375</v>
      </c>
      <c r="N40" s="67">
        <v>2.390625</v>
      </c>
      <c r="O40" s="69">
        <f t="shared" si="0"/>
        <v>2.4343900462962966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2.75" customHeight="1">
      <c r="A41" s="95" t="s">
        <v>184</v>
      </c>
      <c r="B41" s="93" t="s">
        <v>284</v>
      </c>
      <c r="C41" s="67">
        <v>29.75</v>
      </c>
      <c r="D41" s="67">
        <v>30.5275</v>
      </c>
      <c r="E41" s="67">
        <v>28.976666666666667</v>
      </c>
      <c r="F41" s="67">
        <v>27.001488095238095</v>
      </c>
      <c r="G41" s="67">
        <v>25.756666666666668</v>
      </c>
      <c r="H41" s="68">
        <v>24.072916666666664</v>
      </c>
      <c r="I41" s="68">
        <v>22.481845238095236</v>
      </c>
      <c r="J41" s="94">
        <v>22.328055555555558</v>
      </c>
      <c r="K41" s="67">
        <v>24.572916666666668</v>
      </c>
      <c r="L41" s="67">
        <v>25.715625000000003</v>
      </c>
      <c r="M41" s="67">
        <v>26.52454761904762</v>
      </c>
      <c r="N41" s="67">
        <v>26.371160714285715</v>
      </c>
      <c r="O41" s="69">
        <f t="shared" si="0"/>
        <v>26.17328240740741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2.75" customHeight="1">
      <c r="A42" s="95" t="s">
        <v>268</v>
      </c>
      <c r="B42" s="93" t="s">
        <v>284</v>
      </c>
      <c r="C42" s="67">
        <v>30.779166666666669</v>
      </c>
      <c r="D42" s="67">
        <v>27.905806878306876</v>
      </c>
      <c r="E42" s="67">
        <v>24.628571428571426</v>
      </c>
      <c r="F42" s="67">
        <v>18.978571428571428</v>
      </c>
      <c r="G42" s="67">
        <v>19.510785714285714</v>
      </c>
      <c r="H42" s="68">
        <v>19.543560606060606</v>
      </c>
      <c r="I42" s="68">
        <v>21.203125</v>
      </c>
      <c r="J42" s="94">
        <v>31.327460317460321</v>
      </c>
      <c r="K42" s="67">
        <v>38.24431818181818</v>
      </c>
      <c r="L42" s="67">
        <v>38.735227272727272</v>
      </c>
      <c r="M42" s="67">
        <v>36.743636363636355</v>
      </c>
      <c r="N42" s="67">
        <v>35.437878787878788</v>
      </c>
      <c r="O42" s="69">
        <f t="shared" si="0"/>
        <v>28.586509053831971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2.75" customHeight="1">
      <c r="A43" s="95" t="s">
        <v>243</v>
      </c>
      <c r="B43" s="93" t="s">
        <v>284</v>
      </c>
      <c r="C43" s="67">
        <v>25.324999999999999</v>
      </c>
      <c r="D43" s="67">
        <v>26.658730158730162</v>
      </c>
      <c r="E43" s="67">
        <v>24.37638888888889</v>
      </c>
      <c r="F43" s="67">
        <v>27.995138888888889</v>
      </c>
      <c r="G43" s="67">
        <v>27.668611111111112</v>
      </c>
      <c r="H43" s="68">
        <v>27.0703125</v>
      </c>
      <c r="I43" s="68">
        <v>23.770833333333336</v>
      </c>
      <c r="J43" s="94">
        <v>22.462499999999999</v>
      </c>
      <c r="K43" s="67">
        <v>26.246527777777779</v>
      </c>
      <c r="L43" s="67">
        <v>27.736111111111111</v>
      </c>
      <c r="M43" s="67">
        <v>27.725000000000001</v>
      </c>
      <c r="N43" s="67">
        <v>29.166666666666664</v>
      </c>
      <c r="O43" s="69">
        <f t="shared" si="0"/>
        <v>26.350151703042332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2.75" customHeight="1">
      <c r="A44" s="95" t="s">
        <v>244</v>
      </c>
      <c r="B44" s="93" t="s">
        <v>285</v>
      </c>
      <c r="C44" s="67">
        <v>29.482500000000002</v>
      </c>
      <c r="D44" s="67">
        <v>24.102222222222224</v>
      </c>
      <c r="E44" s="67">
        <v>20.012499999999999</v>
      </c>
      <c r="F44" s="67">
        <v>20.604910714285715</v>
      </c>
      <c r="G44" s="67">
        <v>21.714285714285715</v>
      </c>
      <c r="H44" s="68">
        <v>21.883928571428569</v>
      </c>
      <c r="I44" s="68">
        <v>21.09375</v>
      </c>
      <c r="J44" s="94">
        <v>21.487500000000001</v>
      </c>
      <c r="K44" s="67">
        <v>24.2890625</v>
      </c>
      <c r="L44" s="67">
        <v>26.9375</v>
      </c>
      <c r="M44" s="67">
        <v>26.00416666666667</v>
      </c>
      <c r="N44" s="67">
        <v>26.638392857142858</v>
      </c>
      <c r="O44" s="69">
        <f t="shared" si="0"/>
        <v>23.687559937169311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2.75" customHeight="1">
      <c r="A45" s="95" t="s">
        <v>245</v>
      </c>
      <c r="B45" s="93" t="s">
        <v>151</v>
      </c>
      <c r="C45" s="67">
        <v>40</v>
      </c>
      <c r="D45" s="67">
        <v>50.388888888888886</v>
      </c>
      <c r="E45" s="67">
        <v>52</v>
      </c>
      <c r="F45" s="67">
        <v>51.666666666666664</v>
      </c>
      <c r="G45" s="67">
        <v>48.05</v>
      </c>
      <c r="H45" s="68">
        <v>52.25</v>
      </c>
      <c r="I45" s="68">
        <v>51.875</v>
      </c>
      <c r="J45" s="94">
        <v>47.9</v>
      </c>
      <c r="K45" s="67">
        <v>39.5</v>
      </c>
      <c r="L45" s="67"/>
      <c r="M45" s="67"/>
      <c r="N45" s="67"/>
      <c r="O45" s="69">
        <f t="shared" si="0"/>
        <v>48.181172839506168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2.75" customHeight="1">
      <c r="A46" s="95" t="s">
        <v>246</v>
      </c>
      <c r="B46" s="93" t="s">
        <v>12</v>
      </c>
      <c r="C46" s="67">
        <v>0.7957589285714286</v>
      </c>
      <c r="D46" s="67">
        <v>0.81777777777777771</v>
      </c>
      <c r="E46" s="67">
        <v>0.73162499999999997</v>
      </c>
      <c r="F46" s="67">
        <v>0.7182291666666667</v>
      </c>
      <c r="G46" s="67">
        <v>0.74199999999999999</v>
      </c>
      <c r="H46" s="68">
        <v>0.69062500000000004</v>
      </c>
      <c r="I46" s="68">
        <v>0.73455357142857147</v>
      </c>
      <c r="J46" s="94">
        <v>0.68458333333333332</v>
      </c>
      <c r="K46" s="67">
        <v>0.64531249999999996</v>
      </c>
      <c r="L46" s="67">
        <v>0.6479166666666667</v>
      </c>
      <c r="M46" s="67">
        <v>0.67500000000000004</v>
      </c>
      <c r="N46" s="67">
        <v>0.67421875000000009</v>
      </c>
      <c r="O46" s="69">
        <f t="shared" si="0"/>
        <v>0.71313339120370367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2.75" customHeight="1">
      <c r="A47" s="95" t="s">
        <v>294</v>
      </c>
      <c r="B47" s="93" t="s">
        <v>101</v>
      </c>
      <c r="C47" s="67">
        <v>3.3583333333333334</v>
      </c>
      <c r="D47" s="67">
        <v>3.6644444444444439</v>
      </c>
      <c r="E47" s="67">
        <v>4.0558333333333341</v>
      </c>
      <c r="F47" s="67">
        <v>5.1145833333333339</v>
      </c>
      <c r="G47" s="67">
        <v>5.9758333333333331</v>
      </c>
      <c r="H47" s="68">
        <v>6.3635416666666664</v>
      </c>
      <c r="I47" s="68">
        <v>5.7229166666666664</v>
      </c>
      <c r="J47" s="94">
        <v>7.2200000000000006</v>
      </c>
      <c r="K47" s="67">
        <v>8.0218749999999996</v>
      </c>
      <c r="L47" s="67">
        <v>8.390625</v>
      </c>
      <c r="M47" s="67">
        <v>7.8708333333333327</v>
      </c>
      <c r="N47" s="67">
        <v>8.1812500000000004</v>
      </c>
      <c r="O47" s="69">
        <f t="shared" si="0"/>
        <v>6.1616724537037042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2.75" customHeight="1">
      <c r="A48" s="95" t="s">
        <v>185</v>
      </c>
      <c r="B48" s="93" t="s">
        <v>101</v>
      </c>
      <c r="C48" s="67">
        <v>5.2062500000000007</v>
      </c>
      <c r="D48" s="67">
        <v>5.6473809523809519</v>
      </c>
      <c r="E48" s="67">
        <v>4.8039047619047626</v>
      </c>
      <c r="F48" s="67">
        <v>5.3796428571428567</v>
      </c>
      <c r="G48" s="67">
        <v>5.8642857142857139</v>
      </c>
      <c r="H48" s="68">
        <v>5.6397321428571434</v>
      </c>
      <c r="I48" s="88">
        <v>5.5852976190476191</v>
      </c>
      <c r="J48" s="94">
        <v>5.5857142857142863</v>
      </c>
      <c r="K48" s="67">
        <v>5.5415178571428578</v>
      </c>
      <c r="L48" s="67">
        <v>5.4968749999999993</v>
      </c>
      <c r="M48" s="67">
        <v>5.5182142857142864</v>
      </c>
      <c r="N48" s="67">
        <v>5.6986607142857135</v>
      </c>
      <c r="O48" s="69">
        <f t="shared" si="0"/>
        <v>5.4972896825396829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2.75" customHeight="1">
      <c r="A49" s="95" t="s">
        <v>269</v>
      </c>
      <c r="B49" s="93" t="s">
        <v>287</v>
      </c>
      <c r="C49" s="67">
        <v>1.7876262626262629</v>
      </c>
      <c r="D49" s="67">
        <v>1.8911044973544975</v>
      </c>
      <c r="E49" s="67">
        <v>1.4280134865134868</v>
      </c>
      <c r="F49" s="67">
        <v>1.3885064935064935</v>
      </c>
      <c r="G49" s="67">
        <v>1.4193642857142859</v>
      </c>
      <c r="H49" s="68">
        <v>1.3140340909090911</v>
      </c>
      <c r="I49" s="88">
        <v>1.6910828234265736</v>
      </c>
      <c r="J49" s="94">
        <v>1.5190259740259737</v>
      </c>
      <c r="K49" s="67">
        <v>1.2454139610389612</v>
      </c>
      <c r="L49" s="67">
        <v>1.3223620129870131</v>
      </c>
      <c r="M49" s="67">
        <v>1.2363311688311689</v>
      </c>
      <c r="N49" s="67">
        <v>1.3046266233766235</v>
      </c>
      <c r="O49" s="69">
        <f t="shared" si="0"/>
        <v>1.4622909733592024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2.75" customHeight="1">
      <c r="A50" s="95" t="s">
        <v>271</v>
      </c>
      <c r="B50" s="93" t="s">
        <v>287</v>
      </c>
      <c r="C50" s="67">
        <v>2.2901785714285716</v>
      </c>
      <c r="D50" s="67">
        <v>2.5772727272727272</v>
      </c>
      <c r="E50" s="67">
        <v>1.6535530303030304</v>
      </c>
      <c r="F50" s="67">
        <v>1.5189583333333334</v>
      </c>
      <c r="G50" s="67">
        <v>1.7795833333333331</v>
      </c>
      <c r="H50" s="68">
        <v>1.7398076923076924</v>
      </c>
      <c r="I50" s="88">
        <v>1.8983712121212122</v>
      </c>
      <c r="J50" s="94">
        <v>1.7220219780219779</v>
      </c>
      <c r="K50" s="67">
        <v>1.5129670329670328</v>
      </c>
      <c r="L50" s="67">
        <v>1.5740247252747253</v>
      </c>
      <c r="M50" s="67">
        <v>1.5057252747252747</v>
      </c>
      <c r="N50" s="67">
        <v>1.5684615384615386</v>
      </c>
      <c r="O50" s="69">
        <f t="shared" si="0"/>
        <v>1.7784104541292043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2.75" customHeight="1">
      <c r="A51" s="95" t="s">
        <v>272</v>
      </c>
      <c r="B51" s="93" t="s">
        <v>101</v>
      </c>
      <c r="C51" s="67"/>
      <c r="D51" s="67"/>
      <c r="E51" s="67"/>
      <c r="F51" s="67"/>
      <c r="G51" s="67"/>
      <c r="H51" s="68"/>
      <c r="I51" s="68"/>
      <c r="J51" s="94"/>
      <c r="K51" s="67"/>
      <c r="L51" s="67"/>
      <c r="M51" s="67"/>
      <c r="N51" s="67"/>
      <c r="O51" s="69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2.75" customHeight="1">
      <c r="A52" s="95" t="s">
        <v>273</v>
      </c>
      <c r="B52" s="93" t="s">
        <v>101</v>
      </c>
      <c r="C52" s="67">
        <v>1.5993055555555555</v>
      </c>
      <c r="D52" s="67">
        <v>1.6287373737373736</v>
      </c>
      <c r="E52" s="67">
        <v>1.1090575396825395</v>
      </c>
      <c r="F52" s="67">
        <v>0.97417929292929295</v>
      </c>
      <c r="G52" s="67">
        <v>1.0333333333333332</v>
      </c>
      <c r="H52" s="68">
        <v>0.94765625000000009</v>
      </c>
      <c r="I52" s="68">
        <v>1.0231770833333333</v>
      </c>
      <c r="J52" s="94">
        <v>1.0643333333333334</v>
      </c>
      <c r="K52" s="67">
        <v>0.94722222222222219</v>
      </c>
      <c r="L52" s="67">
        <v>0.92031250000000009</v>
      </c>
      <c r="M52" s="67">
        <v>0.95166666666666677</v>
      </c>
      <c r="N52" s="67">
        <v>0.98721478174603172</v>
      </c>
      <c r="O52" s="69">
        <f t="shared" ref="O52:O61" si="1">AVERAGE(C52:N52)</f>
        <v>1.0988496610449736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2.75" customHeight="1">
      <c r="A53" s="95" t="s">
        <v>261</v>
      </c>
      <c r="B53" s="93" t="s">
        <v>101</v>
      </c>
      <c r="C53" s="67">
        <v>2.7561458333333331</v>
      </c>
      <c r="D53" s="67">
        <v>2.7649074074074078</v>
      </c>
      <c r="E53" s="67">
        <v>2.46</v>
      </c>
      <c r="F53" s="67">
        <v>2.4431423611111112</v>
      </c>
      <c r="G53" s="67">
        <v>2.566125</v>
      </c>
      <c r="H53" s="68">
        <v>2.5620535714285708</v>
      </c>
      <c r="I53" s="68">
        <v>2.4424330357142856</v>
      </c>
      <c r="J53" s="94">
        <v>2.152857142857143</v>
      </c>
      <c r="K53" s="67">
        <v>1.8877108134920635</v>
      </c>
      <c r="L53" s="67">
        <v>2.2172619047619051</v>
      </c>
      <c r="M53" s="67">
        <v>2.0497817460317465</v>
      </c>
      <c r="N53" s="67">
        <v>2.0631894841269842</v>
      </c>
      <c r="O53" s="69">
        <f t="shared" si="1"/>
        <v>2.3638006916887124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2.75" customHeight="1">
      <c r="A54" s="95" t="s">
        <v>187</v>
      </c>
      <c r="B54" s="93" t="s">
        <v>101</v>
      </c>
      <c r="C54" s="67">
        <v>5.833333333333333</v>
      </c>
      <c r="D54" s="67">
        <v>6.9138888888888888</v>
      </c>
      <c r="E54" s="67">
        <v>8</v>
      </c>
      <c r="F54" s="67">
        <v>8.875</v>
      </c>
      <c r="G54" s="67">
        <v>12.5</v>
      </c>
      <c r="H54" s="68">
        <v>9.625</v>
      </c>
      <c r="I54" s="68">
        <v>7.5</v>
      </c>
      <c r="J54" s="94">
        <v>10</v>
      </c>
      <c r="K54" s="67">
        <v>10</v>
      </c>
      <c r="L54" s="67">
        <v>9.5</v>
      </c>
      <c r="M54" s="67">
        <v>8</v>
      </c>
      <c r="N54" s="67">
        <v>10</v>
      </c>
      <c r="O54" s="69">
        <f t="shared" si="1"/>
        <v>8.8956018518518523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2.75" customHeight="1">
      <c r="A55" s="95" t="s">
        <v>247</v>
      </c>
      <c r="B55" s="93" t="s">
        <v>101</v>
      </c>
      <c r="C55" s="67">
        <v>1.1537610479797977</v>
      </c>
      <c r="D55" s="67">
        <v>1.1506833213083212</v>
      </c>
      <c r="E55" s="67">
        <v>1.0314040404040403</v>
      </c>
      <c r="F55" s="67">
        <v>0.97838690476190471</v>
      </c>
      <c r="G55" s="67">
        <v>1.011009090909091</v>
      </c>
      <c r="H55" s="68">
        <v>0.94856818181818192</v>
      </c>
      <c r="I55" s="68">
        <v>0.9732738095238096</v>
      </c>
      <c r="J55" s="94">
        <v>0.88128571428571445</v>
      </c>
      <c r="K55" s="67">
        <v>0.910909090909091</v>
      </c>
      <c r="L55" s="67">
        <v>0.9564732142857143</v>
      </c>
      <c r="M55" s="67">
        <v>0.94144444444444453</v>
      </c>
      <c r="N55" s="67">
        <v>0.95737103174603178</v>
      </c>
      <c r="O55" s="69">
        <f t="shared" si="1"/>
        <v>0.99121415769801169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2.75" customHeight="1">
      <c r="A56" s="95" t="s">
        <v>188</v>
      </c>
      <c r="B56" s="93" t="s">
        <v>106</v>
      </c>
      <c r="C56" s="67">
        <v>89.375</v>
      </c>
      <c r="D56" s="67">
        <v>93.3125</v>
      </c>
      <c r="E56" s="67">
        <v>96.383333333333354</v>
      </c>
      <c r="F56" s="67">
        <v>96.622023809523824</v>
      </c>
      <c r="G56" s="67">
        <v>95.775000000000006</v>
      </c>
      <c r="H56" s="68">
        <v>96.584821428571416</v>
      </c>
      <c r="I56" s="68">
        <v>91.928571428571416</v>
      </c>
      <c r="J56" s="94">
        <v>89.966666666666654</v>
      </c>
      <c r="K56" s="67">
        <v>87.614583333333343</v>
      </c>
      <c r="L56" s="67">
        <v>87.479166666666671</v>
      </c>
      <c r="M56" s="67">
        <v>87.218333333333334</v>
      </c>
      <c r="N56" s="67">
        <v>86.166666666666657</v>
      </c>
      <c r="O56" s="69">
        <f t="shared" si="1"/>
        <v>91.535555555555561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2.75" customHeight="1">
      <c r="A57" s="95" t="s">
        <v>248</v>
      </c>
      <c r="B57" s="93" t="s">
        <v>12</v>
      </c>
      <c r="C57" s="67">
        <v>2.2034300595238094</v>
      </c>
      <c r="D57" s="67">
        <v>2.1994444444444445</v>
      </c>
      <c r="E57" s="67">
        <v>1.8126287878787877</v>
      </c>
      <c r="F57" s="67">
        <v>1.7707465277777779</v>
      </c>
      <c r="G57" s="67">
        <v>2.0028948412698413</v>
      </c>
      <c r="H57" s="68">
        <v>2.1078124999999996</v>
      </c>
      <c r="I57" s="68">
        <v>2.0603844246031748</v>
      </c>
      <c r="J57" s="94">
        <v>2.1147499999999999</v>
      </c>
      <c r="K57" s="67">
        <v>2.1184374999999998</v>
      </c>
      <c r="L57" s="67">
        <v>2.2073784722222221</v>
      </c>
      <c r="M57" s="67">
        <v>2.1255555555555552</v>
      </c>
      <c r="N57" s="67">
        <v>2.1013194444444441</v>
      </c>
      <c r="O57" s="69">
        <f t="shared" si="1"/>
        <v>2.0687318798100045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2.75" customHeight="1">
      <c r="A58" s="95" t="s">
        <v>189</v>
      </c>
      <c r="B58" s="93" t="s">
        <v>101</v>
      </c>
      <c r="C58" s="67">
        <v>6.1274999999999995</v>
      </c>
      <c r="D58" s="67">
        <v>5.6527777777777786</v>
      </c>
      <c r="E58" s="67">
        <v>5.4666666666666668</v>
      </c>
      <c r="F58" s="67">
        <v>5.8583333333333343</v>
      </c>
      <c r="G58" s="67">
        <v>5.8333333333333339</v>
      </c>
      <c r="H58" s="68">
        <v>6.0708333333333337</v>
      </c>
      <c r="I58" s="68">
        <v>6.9833333333333343</v>
      </c>
      <c r="J58" s="94">
        <v>7.0941666666666681</v>
      </c>
      <c r="K58" s="67">
        <v>6.8125</v>
      </c>
      <c r="L58" s="67">
        <v>7.4041666666666677</v>
      </c>
      <c r="M58" s="67">
        <v>7.3624999999999998</v>
      </c>
      <c r="N58" s="67">
        <v>7.4343750000000002</v>
      </c>
      <c r="O58" s="69">
        <f t="shared" si="1"/>
        <v>6.5083738425925937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2.75" customHeight="1">
      <c r="A59" s="95" t="s">
        <v>262</v>
      </c>
      <c r="B59" s="93" t="s">
        <v>284</v>
      </c>
      <c r="C59" s="67">
        <v>32.5</v>
      </c>
      <c r="D59" s="67">
        <v>45</v>
      </c>
      <c r="E59" s="67">
        <v>27.625</v>
      </c>
      <c r="F59" s="67">
        <v>21</v>
      </c>
      <c r="G59" s="67">
        <v>20</v>
      </c>
      <c r="H59" s="68">
        <v>19.125</v>
      </c>
      <c r="I59" s="68">
        <v>19.333333333333332</v>
      </c>
      <c r="J59" s="94">
        <v>19.5</v>
      </c>
      <c r="K59" s="67">
        <v>18.75</v>
      </c>
      <c r="L59" s="67">
        <v>18.75</v>
      </c>
      <c r="M59" s="67">
        <v>18.45</v>
      </c>
      <c r="N59" s="67">
        <v>17.25</v>
      </c>
      <c r="O59" s="69">
        <f t="shared" si="1"/>
        <v>23.106944444444448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2.75" customHeight="1">
      <c r="A60" s="95" t="s">
        <v>288</v>
      </c>
      <c r="B60" s="93" t="s">
        <v>101</v>
      </c>
      <c r="C60" s="67">
        <v>18.75</v>
      </c>
      <c r="D60" s="67">
        <v>24</v>
      </c>
      <c r="E60" s="67">
        <v>22.083333333333332</v>
      </c>
      <c r="F60" s="67">
        <v>21.791666666666664</v>
      </c>
      <c r="G60" s="67">
        <v>21.133333333333333</v>
      </c>
      <c r="H60" s="68">
        <v>21.916666666666671</v>
      </c>
      <c r="I60" s="68">
        <v>19.020833333333336</v>
      </c>
      <c r="J60" s="94">
        <v>21.483333333333331</v>
      </c>
      <c r="K60" s="67">
        <v>19.75</v>
      </c>
      <c r="L60" s="67">
        <v>17.708333333333332</v>
      </c>
      <c r="M60" s="67">
        <v>17.383333333333333</v>
      </c>
      <c r="N60" s="67">
        <v>13.666666666666664</v>
      </c>
      <c r="O60" s="69">
        <f t="shared" si="1"/>
        <v>19.890625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2.75" customHeight="1">
      <c r="A61" s="95" t="s">
        <v>191</v>
      </c>
      <c r="B61" s="93" t="s">
        <v>47</v>
      </c>
      <c r="C61" s="67">
        <v>3</v>
      </c>
      <c r="D61" s="67">
        <v>2.6666666666666665</v>
      </c>
      <c r="E61" s="67">
        <v>2.2833333333333337</v>
      </c>
      <c r="F61" s="67">
        <v>2.2291666666666665</v>
      </c>
      <c r="G61" s="67">
        <v>2.4175</v>
      </c>
      <c r="H61" s="68">
        <v>2.75</v>
      </c>
      <c r="I61" s="68">
        <v>2.78125</v>
      </c>
      <c r="J61" s="94">
        <v>2.6166666666666663</v>
      </c>
      <c r="K61" s="67">
        <v>2.40625</v>
      </c>
      <c r="L61" s="67">
        <v>2.25</v>
      </c>
      <c r="M61" s="67">
        <v>2.25</v>
      </c>
      <c r="N61" s="67">
        <v>2.3062499999999999</v>
      </c>
      <c r="O61" s="69">
        <f t="shared" si="1"/>
        <v>2.4964236111111107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9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9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9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9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9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9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9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9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9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9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9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9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9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9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9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9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9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9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9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9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9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9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9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9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9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9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9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9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9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9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9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9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9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9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9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9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9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9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9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9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9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9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9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9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9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9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9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9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9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9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9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9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9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9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9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9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9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9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9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9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9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9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9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9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9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9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9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9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9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9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9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9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9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9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9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9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9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9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9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9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9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9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9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9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9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9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9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9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9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9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9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9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9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9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9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9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9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9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9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9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9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9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9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9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9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9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9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9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9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9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9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9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9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9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9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9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9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9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9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9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9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9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9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9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9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9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9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9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9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9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9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9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9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9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9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9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9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9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9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9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9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9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9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9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9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9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9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9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9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9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9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9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9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9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9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9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9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9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9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9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9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9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9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9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9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9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9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9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9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9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9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9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9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9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9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9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9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9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9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9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9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9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9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9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9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9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9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9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9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9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9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9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9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9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9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9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9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9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9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9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9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9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9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9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9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9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9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9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9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9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9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9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9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9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9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9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9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9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9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9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9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9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9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9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9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9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9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9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9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9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9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9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9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9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9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9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9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9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9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9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9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9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9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9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9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9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9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9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9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9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9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9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9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9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9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9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9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9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9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9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9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9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9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9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9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9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9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9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9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9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9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9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9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9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9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9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9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9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9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9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9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9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9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9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9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9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9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9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9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9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9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9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9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9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9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9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9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9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9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9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9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9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9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9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9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9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9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9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9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9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9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9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9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9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9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9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9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9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9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9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9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9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9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9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9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9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9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9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9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9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9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9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9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9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9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9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9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9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9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9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9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9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9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9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9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9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9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9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9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9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9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9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9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9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9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9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9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9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9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9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9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9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9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9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9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9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9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9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9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9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9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9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9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9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9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9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9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9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9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9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9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9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9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9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9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9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9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9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9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9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9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9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9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9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9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9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9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9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9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9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9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9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9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9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9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9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9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9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9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9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9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9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9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9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9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9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9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9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9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9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9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9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9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9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9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9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9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9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9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9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9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9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9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9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9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9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9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9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9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9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9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9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9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9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9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9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9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9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9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9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9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9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9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9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9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9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9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9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9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9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9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9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9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9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9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9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9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9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9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9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9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9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9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9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9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9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9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9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9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9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9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9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9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9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9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9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9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9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9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9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9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9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9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9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9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9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9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9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9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9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9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9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9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9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9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9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9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9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9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9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9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9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9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9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9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9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9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9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9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9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9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9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9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9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9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9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9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9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9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9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9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9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9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9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9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9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9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9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9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9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9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9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9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9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9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9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9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9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9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9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9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9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9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9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9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9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9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9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9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9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9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9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9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9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9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9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9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9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9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9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9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9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9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9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9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9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9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9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9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9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9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9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9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9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9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9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9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9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9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9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9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9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9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9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9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9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9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9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9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9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9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9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9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9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9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9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9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9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9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9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9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9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9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9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9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9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9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9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9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9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9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9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9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9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9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9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9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9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9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9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9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9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9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9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9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9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9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9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9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9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9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9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9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9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9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9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9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9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9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9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9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9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9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9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9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9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9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9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9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9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9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9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9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9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9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9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9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9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9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9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9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9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9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9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9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9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9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9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9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9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9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9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9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9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9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9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9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9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9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9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9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9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9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9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9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9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9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9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9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9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9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9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9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9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9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9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9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9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9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9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9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9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9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9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9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9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9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9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9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9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9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9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9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9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9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9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9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9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9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9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9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9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9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9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9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9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9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9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9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9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9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9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9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9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9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9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9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9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9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9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9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9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9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9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9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9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9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9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9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9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9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9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9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9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9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9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9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9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9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9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9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9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9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9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9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9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9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9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9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9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9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9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9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9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9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9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9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9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9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9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9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9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9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9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9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9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9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9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9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9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9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9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9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9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9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9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9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9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9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9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9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9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9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9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9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9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9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9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9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9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9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9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9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9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9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9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9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9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9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9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9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9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9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9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9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9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9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9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9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9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9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9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9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9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9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9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9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9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9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9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9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9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9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9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9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9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9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9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9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9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9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9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9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9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9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9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9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9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9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9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9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9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9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9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9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9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9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9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9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9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9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9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9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9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9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9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9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9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9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9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9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9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9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9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9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9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9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9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9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9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9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9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9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9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9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9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9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9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9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9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9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9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9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9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9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9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9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9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9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9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9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9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9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9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9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9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9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9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9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9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9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9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9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9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9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9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1">
    <mergeCell ref="A5:O5"/>
  </mergeCells>
  <pageMargins left="0.51181102362204722" right="0.51181102362204722" top="0.78740157480314965" bottom="0.78740157480314965" header="0" footer="0"/>
  <pageSetup paperSize="9" scale="8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Q47" sqref="Q47"/>
    </sheetView>
  </sheetViews>
  <sheetFormatPr defaultColWidth="14.42578125" defaultRowHeight="15" customHeight="1"/>
  <cols>
    <col min="1" max="1" width="28.5703125" style="60" customWidth="1"/>
    <col min="2" max="2" width="14.5703125" style="60" customWidth="1"/>
    <col min="3" max="14" width="9.140625" style="60" customWidth="1"/>
    <col min="15" max="15" width="11.7109375" style="60" customWidth="1"/>
    <col min="16" max="26" width="8.7109375" style="60" customWidth="1"/>
    <col min="27" max="16384" width="14.42578125" style="60"/>
  </cols>
  <sheetData>
    <row r="1" spans="1:26" ht="12.75" customHeight="1">
      <c r="A1" s="56"/>
      <c r="B1" s="57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" customHeight="1">
      <c r="A2" s="57"/>
      <c r="B2" s="57"/>
      <c r="C2" s="5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9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" customHeight="1">
      <c r="A3" s="57"/>
      <c r="B3" s="57"/>
      <c r="C3" s="57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9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2.75" customHeight="1">
      <c r="A4" s="61"/>
      <c r="B4" s="61"/>
      <c r="C4" s="61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9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2.75" customHeight="1">
      <c r="A5" s="510" t="s">
        <v>293</v>
      </c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1" customHeight="1">
      <c r="A6" s="62" t="s">
        <v>127</v>
      </c>
      <c r="B6" s="63" t="s">
        <v>12</v>
      </c>
      <c r="C6" s="63" t="s">
        <v>128</v>
      </c>
      <c r="D6" s="63" t="s">
        <v>129</v>
      </c>
      <c r="E6" s="63" t="s">
        <v>130</v>
      </c>
      <c r="F6" s="63" t="s">
        <v>131</v>
      </c>
      <c r="G6" s="63" t="s">
        <v>132</v>
      </c>
      <c r="H6" s="63" t="s">
        <v>133</v>
      </c>
      <c r="I6" s="63" t="s">
        <v>134</v>
      </c>
      <c r="J6" s="63" t="s">
        <v>135</v>
      </c>
      <c r="K6" s="63" t="s">
        <v>136</v>
      </c>
      <c r="L6" s="63" t="s">
        <v>137</v>
      </c>
      <c r="M6" s="63" t="s">
        <v>138</v>
      </c>
      <c r="N6" s="63" t="s">
        <v>139</v>
      </c>
      <c r="O6" s="64" t="s">
        <v>277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2.75" customHeight="1">
      <c r="A7" s="65" t="s">
        <v>231</v>
      </c>
      <c r="B7" s="66" t="s">
        <v>34</v>
      </c>
      <c r="C7" s="67">
        <v>46.5</v>
      </c>
      <c r="D7" s="67">
        <v>48.478124999999999</v>
      </c>
      <c r="E7" s="67">
        <v>48.688958333333332</v>
      </c>
      <c r="F7" s="67">
        <v>47.715312499999996</v>
      </c>
      <c r="G7" s="67">
        <v>44.447416666666669</v>
      </c>
      <c r="H7" s="68">
        <v>45.171250000000001</v>
      </c>
      <c r="I7" s="68">
        <v>46.065624999999997</v>
      </c>
      <c r="J7" s="68">
        <v>43.213499999999996</v>
      </c>
      <c r="K7" s="67">
        <v>45.978333333333339</v>
      </c>
      <c r="L7" s="67">
        <v>47.11333333333333</v>
      </c>
      <c r="M7" s="67">
        <v>48.722222222222229</v>
      </c>
      <c r="N7" s="67">
        <v>50.265208333333334</v>
      </c>
      <c r="O7" s="69">
        <f t="shared" ref="O7:O50" si="0">AVERAGE(C7:N7)</f>
        <v>46.863273726851851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2.75" customHeight="1">
      <c r="A8" s="70" t="s">
        <v>144</v>
      </c>
      <c r="B8" s="71" t="s">
        <v>101</v>
      </c>
      <c r="C8" s="67">
        <v>2.13</v>
      </c>
      <c r="D8" s="67">
        <v>2.1363199300699298</v>
      </c>
      <c r="E8" s="67">
        <v>2.2448368298368298</v>
      </c>
      <c r="F8" s="67">
        <v>2.2170751748251747</v>
      </c>
      <c r="G8" s="67">
        <v>2.1417552447552444</v>
      </c>
      <c r="H8" s="68">
        <v>2.1837689393939392</v>
      </c>
      <c r="I8" s="68">
        <v>2.2723513986013986</v>
      </c>
      <c r="J8" s="68">
        <v>2.2790559440559441</v>
      </c>
      <c r="K8" s="67">
        <v>2.2620629370629373</v>
      </c>
      <c r="L8" s="67">
        <v>2.1783216783216783</v>
      </c>
      <c r="M8" s="67">
        <v>2.2003447940947942</v>
      </c>
      <c r="N8" s="67">
        <v>2.1676136363636358</v>
      </c>
      <c r="O8" s="69">
        <f t="shared" si="0"/>
        <v>2.2011255422817921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2.75" customHeight="1">
      <c r="A9" s="65" t="s">
        <v>145</v>
      </c>
      <c r="B9" s="66" t="s">
        <v>101</v>
      </c>
      <c r="C9" s="67">
        <v>2.2599999999999998</v>
      </c>
      <c r="D9" s="67">
        <v>2.229423076923077</v>
      </c>
      <c r="E9" s="67">
        <v>2.3986004273504271</v>
      </c>
      <c r="F9" s="67">
        <v>2.4157371794871798</v>
      </c>
      <c r="G9" s="67">
        <v>2.2584615384615381</v>
      </c>
      <c r="H9" s="68">
        <v>2.3428467365967363</v>
      </c>
      <c r="I9" s="68">
        <v>2.3434090909090908</v>
      </c>
      <c r="J9" s="68">
        <v>2.3392307692307694</v>
      </c>
      <c r="K9" s="67">
        <v>2.3615821678321676</v>
      </c>
      <c r="L9" s="67">
        <v>2.1203379953379953</v>
      </c>
      <c r="M9" s="67">
        <v>2.2399766899766904</v>
      </c>
      <c r="N9" s="67">
        <v>2.3229545454545457</v>
      </c>
      <c r="O9" s="69">
        <f t="shared" si="0"/>
        <v>2.3027133514633515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>
      <c r="A10" s="72" t="s">
        <v>146</v>
      </c>
      <c r="B10" s="71" t="s">
        <v>101</v>
      </c>
      <c r="C10" s="67">
        <v>1.85</v>
      </c>
      <c r="D10" s="67">
        <v>1.811013986013986</v>
      </c>
      <c r="E10" s="67">
        <v>1.9043028846153844</v>
      </c>
      <c r="F10" s="67">
        <v>1.933888888888889</v>
      </c>
      <c r="G10" s="67">
        <v>1.8638461538461539</v>
      </c>
      <c r="H10" s="68">
        <v>1.9628365384615385</v>
      </c>
      <c r="I10" s="68">
        <v>1.9011047979797979</v>
      </c>
      <c r="J10" s="68">
        <v>1.8306468531468534</v>
      </c>
      <c r="K10" s="67">
        <v>1.8265151515151514</v>
      </c>
      <c r="L10" s="67">
        <v>1.7226515151515152</v>
      </c>
      <c r="M10" s="67">
        <v>1.7523989898989898</v>
      </c>
      <c r="N10" s="67">
        <v>1.8392045454545456</v>
      </c>
      <c r="O10" s="69">
        <f t="shared" si="0"/>
        <v>1.8498675254144006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>
      <c r="A11" s="73" t="s">
        <v>232</v>
      </c>
      <c r="B11" s="66" t="s">
        <v>49</v>
      </c>
      <c r="C11" s="67">
        <v>1.98</v>
      </c>
      <c r="D11" s="67">
        <v>1.9851041666666669</v>
      </c>
      <c r="E11" s="67">
        <v>2.0656730769230771</v>
      </c>
      <c r="F11" s="67">
        <v>2.0740811965811963</v>
      </c>
      <c r="G11" s="67">
        <v>2.0908205128205131</v>
      </c>
      <c r="H11" s="68">
        <v>2.0786006701631701</v>
      </c>
      <c r="I11" s="68">
        <v>2.147528409090909</v>
      </c>
      <c r="J11" s="68">
        <v>2.144469696969697</v>
      </c>
      <c r="K11" s="67">
        <v>2.015625</v>
      </c>
      <c r="L11" s="67">
        <v>2.0418636363636367</v>
      </c>
      <c r="M11" s="67">
        <v>1.9736363636363636</v>
      </c>
      <c r="N11" s="67">
        <v>1.9937499999999999</v>
      </c>
      <c r="O11" s="69">
        <f t="shared" si="0"/>
        <v>2.0492627274346025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2.75" customHeight="1">
      <c r="A12" s="72" t="s">
        <v>278</v>
      </c>
      <c r="B12" s="71" t="s">
        <v>101</v>
      </c>
      <c r="C12" s="68">
        <v>1.98</v>
      </c>
      <c r="D12" s="68">
        <v>1.8520833333333333</v>
      </c>
      <c r="E12" s="68">
        <v>1.6770833333333333</v>
      </c>
      <c r="F12" s="68">
        <v>1.6447916666666664</v>
      </c>
      <c r="G12" s="68">
        <v>1.9</v>
      </c>
      <c r="H12" s="68">
        <v>1.925</v>
      </c>
      <c r="I12" s="68">
        <v>1.9124999999999999</v>
      </c>
      <c r="J12" s="68">
        <v>1.575</v>
      </c>
      <c r="K12" s="67">
        <v>1.9062499999999998</v>
      </c>
      <c r="L12" s="67">
        <v>1.9733333333333334</v>
      </c>
      <c r="M12" s="67">
        <v>1.713888888888889</v>
      </c>
      <c r="N12" s="67">
        <v>1.7479166666666666</v>
      </c>
      <c r="O12" s="69">
        <f t="shared" si="0"/>
        <v>1.8173206018518515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2.75" customHeight="1">
      <c r="A13" s="73" t="s">
        <v>264</v>
      </c>
      <c r="B13" s="66" t="s">
        <v>101</v>
      </c>
      <c r="C13" s="67">
        <v>5.78</v>
      </c>
      <c r="D13" s="67">
        <v>5.6229166666666668</v>
      </c>
      <c r="E13" s="67">
        <v>5.85</v>
      </c>
      <c r="F13" s="67">
        <v>6.7020833333333334</v>
      </c>
      <c r="G13" s="67">
        <v>6.6100000000000012</v>
      </c>
      <c r="H13" s="68">
        <v>6.8395833333333336</v>
      </c>
      <c r="I13" s="68">
        <v>7.625</v>
      </c>
      <c r="J13" s="68">
        <v>6.74</v>
      </c>
      <c r="K13" s="67">
        <v>6.6166666666666663</v>
      </c>
      <c r="L13" s="67">
        <v>6.7126666666666672</v>
      </c>
      <c r="M13" s="67">
        <v>7.166666666666667</v>
      </c>
      <c r="N13" s="67">
        <v>7.3833333333333329</v>
      </c>
      <c r="O13" s="69">
        <f t="shared" si="0"/>
        <v>6.6374097222222233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2.75" customHeight="1">
      <c r="A14" s="72" t="s">
        <v>147</v>
      </c>
      <c r="B14" s="71" t="s">
        <v>101</v>
      </c>
      <c r="C14" s="67">
        <v>1.94</v>
      </c>
      <c r="D14" s="67">
        <v>1.9187500000000002</v>
      </c>
      <c r="E14" s="67">
        <v>1.9312499999999999</v>
      </c>
      <c r="F14" s="67">
        <v>1.9874999999999998</v>
      </c>
      <c r="G14" s="67">
        <v>1.9283333333333337</v>
      </c>
      <c r="H14" s="68">
        <v>1.8364583333333333</v>
      </c>
      <c r="I14" s="68">
        <v>2.0229166666666667</v>
      </c>
      <c r="J14" s="68">
        <v>1.9666666666666668</v>
      </c>
      <c r="K14" s="67">
        <v>1.8416666666666668</v>
      </c>
      <c r="L14" s="67">
        <v>1.9</v>
      </c>
      <c r="M14" s="67">
        <v>1.8722222222222222</v>
      </c>
      <c r="N14" s="67">
        <v>1.8937500000000003</v>
      </c>
      <c r="O14" s="69">
        <f t="shared" si="0"/>
        <v>1.9199594907407409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s="80" customFormat="1" ht="12.75" customHeight="1">
      <c r="A15" s="74" t="s">
        <v>149</v>
      </c>
      <c r="B15" s="75" t="s">
        <v>34</v>
      </c>
      <c r="C15" s="76">
        <v>312.17</v>
      </c>
      <c r="D15" s="76">
        <v>291.50569444444443</v>
      </c>
      <c r="E15" s="76">
        <v>281.87305555555554</v>
      </c>
      <c r="F15" s="76">
        <v>271.96041666666667</v>
      </c>
      <c r="G15" s="76">
        <v>270.33494444444443</v>
      </c>
      <c r="H15" s="77">
        <v>276.76909722222223</v>
      </c>
      <c r="I15" s="77">
        <v>283.21329365079362</v>
      </c>
      <c r="J15" s="77">
        <v>284.99722222222226</v>
      </c>
      <c r="K15" s="76">
        <v>285.29166666666669</v>
      </c>
      <c r="L15" s="76">
        <v>286.49722222222226</v>
      </c>
      <c r="M15" s="76">
        <v>289.08796296296293</v>
      </c>
      <c r="N15" s="76">
        <v>286.341691468254</v>
      </c>
      <c r="O15" s="78">
        <f t="shared" si="0"/>
        <v>285.00352229387124</v>
      </c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12.75" customHeight="1">
      <c r="A16" s="70" t="s">
        <v>152</v>
      </c>
      <c r="B16" s="71" t="s">
        <v>41</v>
      </c>
      <c r="C16" s="67">
        <v>217.2</v>
      </c>
      <c r="D16" s="67">
        <v>211.34545454545454</v>
      </c>
      <c r="E16" s="67">
        <v>219.68434343434342</v>
      </c>
      <c r="F16" s="67">
        <v>223.61395202020202</v>
      </c>
      <c r="G16" s="67">
        <v>225.85767676767679</v>
      </c>
      <c r="H16" s="68">
        <v>224.77171717171714</v>
      </c>
      <c r="I16" s="68">
        <v>223.71875</v>
      </c>
      <c r="J16" s="68">
        <v>222.55050505050508</v>
      </c>
      <c r="K16" s="67">
        <v>214.75606060606063</v>
      </c>
      <c r="L16" s="67">
        <v>215.32939393939392</v>
      </c>
      <c r="M16" s="67">
        <v>217.77432659932657</v>
      </c>
      <c r="N16" s="67">
        <v>199.80303030303031</v>
      </c>
      <c r="O16" s="69">
        <f t="shared" si="0"/>
        <v>218.03376753647592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2.75" customHeight="1">
      <c r="A17" s="73" t="s">
        <v>154</v>
      </c>
      <c r="B17" s="66" t="s">
        <v>34</v>
      </c>
      <c r="C17" s="67"/>
      <c r="D17" s="67"/>
      <c r="E17" s="67"/>
      <c r="F17" s="67">
        <v>151.26785714285714</v>
      </c>
      <c r="G17" s="67">
        <v>158.53333333333333</v>
      </c>
      <c r="H17" s="68">
        <v>130.9375</v>
      </c>
      <c r="I17" s="68">
        <v>107.95833333333334</v>
      </c>
      <c r="J17" s="68"/>
      <c r="K17" s="67">
        <v>75</v>
      </c>
      <c r="L17" s="67">
        <v>74.166666666666671</v>
      </c>
      <c r="M17" s="67">
        <v>65</v>
      </c>
      <c r="N17" s="67">
        <v>81.041666666666671</v>
      </c>
      <c r="O17" s="69">
        <f t="shared" si="0"/>
        <v>105.48816964285713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2.75" customHeight="1">
      <c r="A18" s="72" t="s">
        <v>265</v>
      </c>
      <c r="B18" s="71" t="s">
        <v>266</v>
      </c>
      <c r="C18" s="67">
        <v>286.88</v>
      </c>
      <c r="D18" s="67">
        <v>289.13690476190476</v>
      </c>
      <c r="E18" s="67">
        <v>287.90178571428572</v>
      </c>
      <c r="F18" s="67">
        <v>286.94940476190482</v>
      </c>
      <c r="G18" s="67">
        <v>319.95000000000005</v>
      </c>
      <c r="H18" s="68">
        <v>306.125</v>
      </c>
      <c r="I18" s="68">
        <v>300.625</v>
      </c>
      <c r="J18" s="68">
        <v>295.0333333333333</v>
      </c>
      <c r="K18" s="67">
        <v>287.72916666666669</v>
      </c>
      <c r="L18" s="67">
        <v>311.03333333333336</v>
      </c>
      <c r="M18" s="67">
        <v>304.06944444444446</v>
      </c>
      <c r="N18" s="67">
        <v>330.76041666666663</v>
      </c>
      <c r="O18" s="69">
        <f t="shared" si="0"/>
        <v>300.51614914021161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2.75" customHeight="1">
      <c r="A19" s="73" t="s">
        <v>157</v>
      </c>
      <c r="B19" s="66" t="s">
        <v>101</v>
      </c>
      <c r="C19" s="67">
        <v>1.24</v>
      </c>
      <c r="D19" s="67">
        <v>1.183214285714286</v>
      </c>
      <c r="E19" s="67">
        <v>1.3005613136863139</v>
      </c>
      <c r="F19" s="67">
        <v>1.3626642107892109</v>
      </c>
      <c r="G19" s="67">
        <v>1.3062987012987013</v>
      </c>
      <c r="H19" s="68">
        <v>1.3132305194805194</v>
      </c>
      <c r="I19" s="68">
        <v>1.3106331168831169</v>
      </c>
      <c r="J19" s="68">
        <v>1.2497077922077922</v>
      </c>
      <c r="K19" s="67">
        <v>1.2620535714285714</v>
      </c>
      <c r="L19" s="67">
        <v>1.3236963036963036</v>
      </c>
      <c r="M19" s="67">
        <v>1.2791125541125541</v>
      </c>
      <c r="N19" s="67">
        <v>1.34237012987013</v>
      </c>
      <c r="O19" s="69">
        <f t="shared" si="0"/>
        <v>1.289461874930625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2.75" customHeight="1">
      <c r="A20" s="72" t="s">
        <v>159</v>
      </c>
      <c r="B20" s="71" t="s">
        <v>34</v>
      </c>
      <c r="C20" s="67">
        <v>23.46</v>
      </c>
      <c r="D20" s="67">
        <v>24.448958333333334</v>
      </c>
      <c r="E20" s="67">
        <v>26.332242063492064</v>
      </c>
      <c r="F20" s="67">
        <v>29.635267857142857</v>
      </c>
      <c r="G20" s="67">
        <v>29.897817460317459</v>
      </c>
      <c r="H20" s="68">
        <v>28.585416666666667</v>
      </c>
      <c r="I20" s="68">
        <v>29.050937500000003</v>
      </c>
      <c r="J20" s="68">
        <v>29.862000000000002</v>
      </c>
      <c r="K20" s="67">
        <v>30.490000000000002</v>
      </c>
      <c r="L20" s="67">
        <v>31.214460317460315</v>
      </c>
      <c r="M20" s="67">
        <v>31.059914021164019</v>
      </c>
      <c r="N20" s="67">
        <v>31.150992063492062</v>
      </c>
      <c r="O20" s="69">
        <f t="shared" si="0"/>
        <v>28.76566719025573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2.75" customHeight="1">
      <c r="A21" s="73" t="s">
        <v>160</v>
      </c>
      <c r="B21" s="66" t="s">
        <v>34</v>
      </c>
      <c r="C21" s="67">
        <v>55.72</v>
      </c>
      <c r="D21" s="67">
        <v>56.252321428571435</v>
      </c>
      <c r="E21" s="67">
        <v>59.053154761904764</v>
      </c>
      <c r="F21" s="67">
        <v>62.575708333333338</v>
      </c>
      <c r="G21" s="67">
        <v>64.797133333333335</v>
      </c>
      <c r="H21" s="68">
        <v>67.532291666666666</v>
      </c>
      <c r="I21" s="68">
        <v>66.642708333333331</v>
      </c>
      <c r="J21" s="68">
        <v>64.799333333333337</v>
      </c>
      <c r="K21" s="67">
        <v>63.259166666666665</v>
      </c>
      <c r="L21" s="67">
        <v>69.495666666666665</v>
      </c>
      <c r="M21" s="67">
        <v>63.909722222222221</v>
      </c>
      <c r="N21" s="67">
        <v>65.095833333333331</v>
      </c>
      <c r="O21" s="69">
        <f t="shared" si="0"/>
        <v>63.26108667328041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2.75" customHeight="1">
      <c r="A22" s="72" t="s">
        <v>279</v>
      </c>
      <c r="B22" s="71" t="s">
        <v>47</v>
      </c>
      <c r="C22" s="68">
        <v>968.22</v>
      </c>
      <c r="D22" s="68">
        <v>957.96291208791217</v>
      </c>
      <c r="E22" s="68">
        <v>962.29895104895104</v>
      </c>
      <c r="F22" s="68">
        <v>973.82097069597069</v>
      </c>
      <c r="G22" s="68">
        <v>973.3901098901099</v>
      </c>
      <c r="H22" s="68">
        <v>970.61011904761904</v>
      </c>
      <c r="I22" s="68">
        <v>969.87179487179492</v>
      </c>
      <c r="J22" s="68">
        <v>967.2967032967033</v>
      </c>
      <c r="K22" s="67">
        <v>983.23557692307702</v>
      </c>
      <c r="L22" s="67">
        <v>971.26703296703295</v>
      </c>
      <c r="M22" s="67">
        <v>996.43498168498172</v>
      </c>
      <c r="N22" s="67">
        <v>985.35302197802196</v>
      </c>
      <c r="O22" s="69">
        <f t="shared" si="0"/>
        <v>973.31351454101457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2.75" customHeight="1">
      <c r="A23" s="73" t="s">
        <v>161</v>
      </c>
      <c r="B23" s="66" t="s">
        <v>47</v>
      </c>
      <c r="C23" s="67">
        <v>716.37</v>
      </c>
      <c r="D23" s="67">
        <v>736.35302197802207</v>
      </c>
      <c r="E23" s="67">
        <v>740.40865384615381</v>
      </c>
      <c r="F23" s="67">
        <v>731.21118464868459</v>
      </c>
      <c r="G23" s="67">
        <v>740.37179487179492</v>
      </c>
      <c r="H23" s="68">
        <v>733.55769230769226</v>
      </c>
      <c r="I23" s="68">
        <v>733.58173076923072</v>
      </c>
      <c r="J23" s="81">
        <v>742.30769230769238</v>
      </c>
      <c r="K23" s="67">
        <v>739.51923076923072</v>
      </c>
      <c r="L23" s="67">
        <v>738.42307692307691</v>
      </c>
      <c r="M23" s="67">
        <v>746.08974358974365</v>
      </c>
      <c r="N23" s="67">
        <v>744.61538461538453</v>
      </c>
      <c r="O23" s="69">
        <f t="shared" si="0"/>
        <v>736.90076721889227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2.75" customHeight="1">
      <c r="A24" s="72" t="s">
        <v>234</v>
      </c>
      <c r="B24" s="71" t="s">
        <v>47</v>
      </c>
      <c r="C24" s="67">
        <v>773.67</v>
      </c>
      <c r="D24" s="67">
        <v>789.67719780219784</v>
      </c>
      <c r="E24" s="67">
        <v>784.28103146853141</v>
      </c>
      <c r="F24" s="67">
        <v>791.36852730602732</v>
      </c>
      <c r="G24" s="67">
        <v>784.42307692307691</v>
      </c>
      <c r="H24" s="68">
        <v>773.64583333333337</v>
      </c>
      <c r="I24" s="68">
        <v>750.53685897435901</v>
      </c>
      <c r="J24" s="68">
        <v>754.38461538461536</v>
      </c>
      <c r="K24" s="67">
        <v>741.62660256410254</v>
      </c>
      <c r="L24" s="67">
        <v>749.56153846153848</v>
      </c>
      <c r="M24" s="67">
        <v>775.97435897435889</v>
      </c>
      <c r="N24" s="67">
        <v>802.99839743589746</v>
      </c>
      <c r="O24" s="69">
        <f t="shared" si="0"/>
        <v>772.67900321900322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2.75" customHeight="1">
      <c r="A25" s="73" t="s">
        <v>163</v>
      </c>
      <c r="B25" s="66" t="s">
        <v>106</v>
      </c>
      <c r="C25" s="67">
        <v>128.38999999999999</v>
      </c>
      <c r="D25" s="67">
        <v>127.70347527472528</v>
      </c>
      <c r="E25" s="67">
        <v>128.46363209706959</v>
      </c>
      <c r="F25" s="67">
        <v>124.86664002664003</v>
      </c>
      <c r="G25" s="67">
        <v>124.09673484848483</v>
      </c>
      <c r="H25" s="68">
        <v>123.83972537878788</v>
      </c>
      <c r="I25" s="68">
        <v>124.29849067599068</v>
      </c>
      <c r="J25" s="68">
        <v>125.11923543123544</v>
      </c>
      <c r="K25" s="67">
        <v>129.08869949494948</v>
      </c>
      <c r="L25" s="67">
        <v>129.19838888888887</v>
      </c>
      <c r="M25" s="67">
        <v>130.75366161616159</v>
      </c>
      <c r="N25" s="67">
        <v>132.33655011655009</v>
      </c>
      <c r="O25" s="69">
        <f t="shared" si="0"/>
        <v>127.34626948745698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2.75" customHeight="1">
      <c r="A26" s="70" t="s">
        <v>164</v>
      </c>
      <c r="B26" s="71" t="s">
        <v>106</v>
      </c>
      <c r="C26" s="67">
        <v>131.30000000000001</v>
      </c>
      <c r="D26" s="67">
        <v>130.58276098901098</v>
      </c>
      <c r="E26" s="67">
        <v>131.24768772893773</v>
      </c>
      <c r="F26" s="67">
        <v>130.49602335164838</v>
      </c>
      <c r="G26" s="67">
        <v>127.11112820512821</v>
      </c>
      <c r="H26" s="68">
        <v>126.23626373626374</v>
      </c>
      <c r="I26" s="68">
        <v>127.1459478021978</v>
      </c>
      <c r="J26" s="68">
        <v>128.18067582417581</v>
      </c>
      <c r="K26" s="67">
        <v>132.2713782051282</v>
      </c>
      <c r="L26" s="67">
        <v>134.50738228438229</v>
      </c>
      <c r="M26" s="67">
        <v>133.74489316239317</v>
      </c>
      <c r="N26" s="67">
        <v>134.91060897435898</v>
      </c>
      <c r="O26" s="69">
        <f t="shared" si="0"/>
        <v>130.64456252196877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2.75" customHeight="1">
      <c r="A27" s="65" t="s">
        <v>166</v>
      </c>
      <c r="B27" s="66" t="s">
        <v>47</v>
      </c>
      <c r="C27" s="67">
        <v>1328.8</v>
      </c>
      <c r="D27" s="67">
        <v>1355.1497252747254</v>
      </c>
      <c r="E27" s="67">
        <v>1300.2884615384614</v>
      </c>
      <c r="F27" s="67">
        <v>1273.2147435897436</v>
      </c>
      <c r="G27" s="67">
        <v>1276.8230769230768</v>
      </c>
      <c r="H27" s="68">
        <v>1302.4743589743589</v>
      </c>
      <c r="I27" s="68">
        <v>1272.3469551282051</v>
      </c>
      <c r="J27" s="68">
        <v>1296.6064102564105</v>
      </c>
      <c r="K27" s="67">
        <v>1284.3461538461538</v>
      </c>
      <c r="L27" s="67">
        <v>1280.2307692307691</v>
      </c>
      <c r="M27" s="67">
        <v>1294.948717948718</v>
      </c>
      <c r="N27" s="67">
        <v>1294.3044871794873</v>
      </c>
      <c r="O27" s="69">
        <f t="shared" si="0"/>
        <v>1296.6278216575092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2.75" customHeight="1">
      <c r="A28" s="70" t="s">
        <v>235</v>
      </c>
      <c r="B28" s="71" t="s">
        <v>47</v>
      </c>
      <c r="C28" s="67">
        <v>1806.51</v>
      </c>
      <c r="D28" s="67">
        <v>1823.4752747252749</v>
      </c>
      <c r="E28" s="67">
        <v>1872.0913461538462</v>
      </c>
      <c r="F28" s="67">
        <v>1877.9099025974026</v>
      </c>
      <c r="G28" s="67">
        <v>1740.4349816849817</v>
      </c>
      <c r="H28" s="68">
        <v>1805.4258241758243</v>
      </c>
      <c r="I28" s="68">
        <v>1731.3063186813188</v>
      </c>
      <c r="J28" s="68">
        <v>1706.4038461538462</v>
      </c>
      <c r="K28" s="67">
        <v>1653.3942307692307</v>
      </c>
      <c r="L28" s="67">
        <v>1769.4758241758241</v>
      </c>
      <c r="M28" s="67">
        <v>1782.9029304029305</v>
      </c>
      <c r="N28" s="67">
        <v>1868.9766483516482</v>
      </c>
      <c r="O28" s="69">
        <f t="shared" si="0"/>
        <v>1786.5255939893441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2.75" customHeight="1">
      <c r="A29" s="65" t="s">
        <v>169</v>
      </c>
      <c r="B29" s="66" t="s">
        <v>47</v>
      </c>
      <c r="C29" s="67">
        <v>2776.05</v>
      </c>
      <c r="D29" s="67">
        <v>2807.5480769230771</v>
      </c>
      <c r="E29" s="67">
        <v>2874.1460622710629</v>
      </c>
      <c r="F29" s="67">
        <v>2899.3898809523807</v>
      </c>
      <c r="G29" s="67">
        <v>2793.1456043956046</v>
      </c>
      <c r="H29" s="68">
        <v>2819.9862637362639</v>
      </c>
      <c r="I29" s="68">
        <v>2782.2000915750914</v>
      </c>
      <c r="J29" s="81">
        <v>2789.0109890109889</v>
      </c>
      <c r="K29" s="67">
        <v>2715.9908424908426</v>
      </c>
      <c r="L29" s="67">
        <v>2790.1298901098908</v>
      </c>
      <c r="M29" s="67">
        <v>2803.2051282051279</v>
      </c>
      <c r="N29" s="67">
        <v>2833.8598901098899</v>
      </c>
      <c r="O29" s="69">
        <f t="shared" si="0"/>
        <v>2807.0552266483519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2.75" customHeight="1">
      <c r="A30" s="72" t="s">
        <v>170</v>
      </c>
      <c r="B30" s="71" t="s">
        <v>106</v>
      </c>
      <c r="C30" s="67">
        <v>119.52</v>
      </c>
      <c r="D30" s="67">
        <v>118.86920329670329</v>
      </c>
      <c r="E30" s="67">
        <v>120.04008033633033</v>
      </c>
      <c r="F30" s="67">
        <v>117.13558035714286</v>
      </c>
      <c r="G30" s="67">
        <v>115.99512377622378</v>
      </c>
      <c r="H30" s="68">
        <v>114.93386363636364</v>
      </c>
      <c r="I30" s="68">
        <v>115.63742307692308</v>
      </c>
      <c r="J30" s="68">
        <v>117.46173076923077</v>
      </c>
      <c r="K30" s="67">
        <v>120.23677083333334</v>
      </c>
      <c r="L30" s="67">
        <v>119.52157672882673</v>
      </c>
      <c r="M30" s="67">
        <v>122.76270461020462</v>
      </c>
      <c r="N30" s="67">
        <v>123.28691375291376</v>
      </c>
      <c r="O30" s="69">
        <f t="shared" si="0"/>
        <v>118.78341426451634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2.75" customHeight="1">
      <c r="A31" s="73" t="s">
        <v>236</v>
      </c>
      <c r="B31" s="66" t="s">
        <v>106</v>
      </c>
      <c r="C31" s="67">
        <v>122.44</v>
      </c>
      <c r="D31" s="67">
        <v>121.82410714285714</v>
      </c>
      <c r="E31" s="67">
        <v>123.21434065934066</v>
      </c>
      <c r="F31" s="67">
        <v>122.45393543956044</v>
      </c>
      <c r="G31" s="67">
        <v>119.84642124542125</v>
      </c>
      <c r="H31" s="68">
        <v>118.27235264735265</v>
      </c>
      <c r="I31" s="68">
        <v>119.10824175824176</v>
      </c>
      <c r="J31" s="68">
        <v>120.5134532967033</v>
      </c>
      <c r="K31" s="67">
        <v>123.7535141941392</v>
      </c>
      <c r="L31" s="67">
        <v>124.895173992674</v>
      </c>
      <c r="M31" s="67">
        <v>125.78267704517705</v>
      </c>
      <c r="N31" s="67">
        <v>126.04881868131868</v>
      </c>
      <c r="O31" s="69">
        <f t="shared" si="0"/>
        <v>122.34608634189884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s="80" customFormat="1" ht="12.75" customHeight="1">
      <c r="A32" s="82" t="s">
        <v>237</v>
      </c>
      <c r="B32" s="83" t="s">
        <v>70</v>
      </c>
      <c r="C32" s="76">
        <v>0.85</v>
      </c>
      <c r="D32" s="76">
        <v>0.83334935897435891</v>
      </c>
      <c r="E32" s="76">
        <v>0.82397893772893771</v>
      </c>
      <c r="F32" s="76">
        <v>0.82936823593073594</v>
      </c>
      <c r="G32" s="76">
        <v>0.85885714285714276</v>
      </c>
      <c r="H32" s="77">
        <v>0.89437645687645684</v>
      </c>
      <c r="I32" s="77">
        <v>0.93148674242424245</v>
      </c>
      <c r="J32" s="77">
        <v>0.96033766233766227</v>
      </c>
      <c r="K32" s="76">
        <v>0.99442089160839164</v>
      </c>
      <c r="L32" s="76">
        <v>0.97770021645021643</v>
      </c>
      <c r="M32" s="76">
        <v>1.0206168831168831</v>
      </c>
      <c r="N32" s="76">
        <v>1.1544805194805194</v>
      </c>
      <c r="O32" s="78">
        <f t="shared" si="0"/>
        <v>0.92741442064879553</v>
      </c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spans="1:26" ht="12.75" customHeight="1">
      <c r="A33" s="73" t="s">
        <v>183</v>
      </c>
      <c r="B33" s="66" t="s">
        <v>70</v>
      </c>
      <c r="C33" s="67">
        <v>26.43</v>
      </c>
      <c r="D33" s="67">
        <v>25.87361111111111</v>
      </c>
      <c r="E33" s="67">
        <v>25.827777777777776</v>
      </c>
      <c r="F33" s="67">
        <v>25.761111111111113</v>
      </c>
      <c r="G33" s="67">
        <v>26.293055555555554</v>
      </c>
      <c r="H33" s="68">
        <v>26.056944444444447</v>
      </c>
      <c r="I33" s="68">
        <v>27.706597222222221</v>
      </c>
      <c r="J33" s="68">
        <v>27.255555555555556</v>
      </c>
      <c r="K33" s="67">
        <v>27.819444444444443</v>
      </c>
      <c r="L33" s="67">
        <v>27.958333333333336</v>
      </c>
      <c r="M33" s="67">
        <v>28.487592592592591</v>
      </c>
      <c r="N33" s="67">
        <v>27.808958333333333</v>
      </c>
      <c r="O33" s="69">
        <f t="shared" si="0"/>
        <v>26.939915123456789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2.75" customHeight="1">
      <c r="A34" s="72" t="s">
        <v>176</v>
      </c>
      <c r="B34" s="71" t="s">
        <v>47</v>
      </c>
      <c r="C34" s="67">
        <v>22.68</v>
      </c>
      <c r="D34" s="67">
        <v>22.6875</v>
      </c>
      <c r="E34" s="67">
        <v>23.144803113553117</v>
      </c>
      <c r="F34" s="67">
        <v>23.100378787878789</v>
      </c>
      <c r="G34" s="67">
        <v>22.976190476190474</v>
      </c>
      <c r="H34" s="68">
        <v>22.897092490842493</v>
      </c>
      <c r="I34" s="68">
        <v>23.020833333333336</v>
      </c>
      <c r="J34" s="68">
        <v>23.044047619047618</v>
      </c>
      <c r="K34" s="67">
        <v>23.09970238095238</v>
      </c>
      <c r="L34" s="67">
        <v>23.236904761904761</v>
      </c>
      <c r="M34" s="67">
        <v>22.88075396825397</v>
      </c>
      <c r="N34" s="67">
        <v>22.929097985347983</v>
      </c>
      <c r="O34" s="69">
        <f t="shared" si="0"/>
        <v>22.974775409775408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2.75" customHeight="1">
      <c r="A35" s="73" t="s">
        <v>178</v>
      </c>
      <c r="B35" s="66" t="s">
        <v>179</v>
      </c>
      <c r="C35" s="67">
        <v>5.77</v>
      </c>
      <c r="D35" s="67">
        <v>5.7946428571428577</v>
      </c>
      <c r="E35" s="67">
        <v>5.7854853479853476</v>
      </c>
      <c r="F35" s="67">
        <v>5.7700892857142865</v>
      </c>
      <c r="G35" s="67">
        <v>5.7595238095238104</v>
      </c>
      <c r="H35" s="68">
        <v>5.7217261904761898</v>
      </c>
      <c r="I35" s="68">
        <v>5.7678571428571432</v>
      </c>
      <c r="J35" s="68">
        <v>5.7964285714285708</v>
      </c>
      <c r="K35" s="67">
        <v>5.6711309523809526</v>
      </c>
      <c r="L35" s="67">
        <v>5.6553571428571434</v>
      </c>
      <c r="M35" s="67">
        <v>5.6557539682539684</v>
      </c>
      <c r="N35" s="67">
        <v>5.6979166666666661</v>
      </c>
      <c r="O35" s="69">
        <f t="shared" si="0"/>
        <v>5.7371593279405779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s="80" customFormat="1" ht="12.75" customHeight="1">
      <c r="A36" s="82" t="s">
        <v>181</v>
      </c>
      <c r="B36" s="83" t="s">
        <v>101</v>
      </c>
      <c r="C36" s="76">
        <v>5.2</v>
      </c>
      <c r="D36" s="76">
        <v>5.128715034965035</v>
      </c>
      <c r="E36" s="76">
        <v>5.3813301282051285</v>
      </c>
      <c r="F36" s="76">
        <v>5.5949446386946384</v>
      </c>
      <c r="G36" s="76">
        <v>5.4088811188811192</v>
      </c>
      <c r="H36" s="77">
        <v>5.5311407342657342</v>
      </c>
      <c r="I36" s="77">
        <v>5.571372377622378</v>
      </c>
      <c r="J36" s="77">
        <v>5.6209790209790214</v>
      </c>
      <c r="K36" s="76">
        <v>5.5641608391608397</v>
      </c>
      <c r="L36" s="76">
        <v>5.6125524475524475</v>
      </c>
      <c r="M36" s="76">
        <v>5.4880652680652684</v>
      </c>
      <c r="N36" s="76">
        <v>5.6528605769230769</v>
      </c>
      <c r="O36" s="78">
        <f t="shared" si="0"/>
        <v>5.4795835154428909</v>
      </c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spans="1:26" ht="12.75" customHeight="1">
      <c r="A37" s="73" t="s">
        <v>280</v>
      </c>
      <c r="B37" s="66" t="s">
        <v>101</v>
      </c>
      <c r="C37" s="67">
        <v>9.2200000000000006</v>
      </c>
      <c r="D37" s="67">
        <v>9.2020089285714288</v>
      </c>
      <c r="E37" s="67">
        <v>9.2477678571428577</v>
      </c>
      <c r="F37" s="67">
        <v>9.6678571428571445</v>
      </c>
      <c r="G37" s="67">
        <v>9.6508928571428569</v>
      </c>
      <c r="H37" s="68">
        <v>9.7607142857142861</v>
      </c>
      <c r="I37" s="68">
        <v>9.6763392857142847</v>
      </c>
      <c r="J37" s="68">
        <v>9.5405952380952392</v>
      </c>
      <c r="K37" s="67">
        <v>9.5874999999999986</v>
      </c>
      <c r="L37" s="67">
        <v>9.6577777777777776</v>
      </c>
      <c r="M37" s="67">
        <v>9.8425925925925917</v>
      </c>
      <c r="N37" s="67">
        <v>9.875</v>
      </c>
      <c r="O37" s="69">
        <f t="shared" si="0"/>
        <v>9.5774204971340406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2.75" customHeight="1">
      <c r="A38" s="84" t="s">
        <v>182</v>
      </c>
      <c r="B38" s="66" t="s">
        <v>101</v>
      </c>
      <c r="C38" s="85">
        <v>6.86</v>
      </c>
      <c r="D38" s="85">
        <v>7.2167270229770235</v>
      </c>
      <c r="E38" s="85">
        <v>7.3694565850815854</v>
      </c>
      <c r="F38" s="85">
        <v>7.352622377622378</v>
      </c>
      <c r="G38" s="85">
        <v>7.1059440559440556</v>
      </c>
      <c r="H38" s="86">
        <v>6.8261800699300696</v>
      </c>
      <c r="I38" s="86">
        <v>6.875743006993007</v>
      </c>
      <c r="J38" s="86">
        <v>6.699871794871795</v>
      </c>
      <c r="K38" s="85">
        <v>6.8590034965034956</v>
      </c>
      <c r="L38" s="85">
        <v>6.5924945054945052</v>
      </c>
      <c r="M38" s="85">
        <v>6.7214285714285715</v>
      </c>
      <c r="N38" s="85">
        <v>7.2321428571428577</v>
      </c>
      <c r="O38" s="69">
        <f t="shared" si="0"/>
        <v>6.9759678619991128</v>
      </c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2.75" customHeight="1">
      <c r="A39" s="73" t="s">
        <v>240</v>
      </c>
      <c r="B39" s="66" t="s">
        <v>101</v>
      </c>
      <c r="C39" s="67">
        <v>7.05</v>
      </c>
      <c r="D39" s="67">
        <v>7.0542410714285717</v>
      </c>
      <c r="E39" s="67">
        <v>7.3747023809523808</v>
      </c>
      <c r="F39" s="67">
        <v>7.4755208333333334</v>
      </c>
      <c r="G39" s="67">
        <v>7.3589285714285717</v>
      </c>
      <c r="H39" s="68">
        <v>6.598139880952381</v>
      </c>
      <c r="I39" s="68">
        <v>7.0314732142857146</v>
      </c>
      <c r="J39" s="68">
        <v>7.1375000000000002</v>
      </c>
      <c r="K39" s="67">
        <v>7.0667906746031743</v>
      </c>
      <c r="L39" s="67">
        <v>7.0205357142857139</v>
      </c>
      <c r="M39" s="67">
        <v>7.3151785714285715</v>
      </c>
      <c r="N39" s="67">
        <v>7.8638392857142856</v>
      </c>
      <c r="O39" s="69">
        <f t="shared" si="0"/>
        <v>7.1955708498677255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2.75" customHeight="1">
      <c r="A40" s="72" t="s">
        <v>260</v>
      </c>
      <c r="B40" s="71" t="s">
        <v>101</v>
      </c>
      <c r="C40" s="67">
        <v>2.4700000000000002</v>
      </c>
      <c r="D40" s="67">
        <v>2.4416666666666664</v>
      </c>
      <c r="E40" s="67">
        <v>2.586785714285714</v>
      </c>
      <c r="F40" s="67">
        <v>2.5601785714285716</v>
      </c>
      <c r="G40" s="67">
        <v>2.5392857142857146</v>
      </c>
      <c r="H40" s="68">
        <v>2.5363839285714285</v>
      </c>
      <c r="I40" s="68">
        <v>2.4839285714285717</v>
      </c>
      <c r="J40" s="68">
        <v>2.6133333333333333</v>
      </c>
      <c r="K40" s="67">
        <v>2.3217261904761903</v>
      </c>
      <c r="L40" s="67">
        <v>2.0885714285714281</v>
      </c>
      <c r="M40" s="67">
        <v>2.2869047619047622</v>
      </c>
      <c r="N40" s="67">
        <v>2.3017857142857139</v>
      </c>
      <c r="O40" s="69">
        <f t="shared" si="0"/>
        <v>2.4358792162698411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2.75" customHeight="1">
      <c r="A41" s="73" t="s">
        <v>184</v>
      </c>
      <c r="B41" s="66" t="s">
        <v>284</v>
      </c>
      <c r="C41" s="67">
        <v>26.54</v>
      </c>
      <c r="D41" s="67">
        <v>23.688690476190477</v>
      </c>
      <c r="E41" s="67">
        <v>22.947202380952383</v>
      </c>
      <c r="F41" s="67">
        <v>26.663690476190474</v>
      </c>
      <c r="G41" s="67">
        <v>26.692857142857143</v>
      </c>
      <c r="H41" s="68">
        <v>25.696428571428569</v>
      </c>
      <c r="I41" s="68">
        <v>25.753571428571433</v>
      </c>
      <c r="J41" s="68">
        <v>24.122857142857143</v>
      </c>
      <c r="K41" s="67">
        <v>23.710714285714285</v>
      </c>
      <c r="L41" s="67">
        <v>25.602619047619051</v>
      </c>
      <c r="M41" s="67">
        <v>26.719047619047615</v>
      </c>
      <c r="N41" s="67">
        <v>25.705357142857142</v>
      </c>
      <c r="O41" s="69">
        <f t="shared" si="0"/>
        <v>25.320252976190478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2.75" customHeight="1">
      <c r="A42" s="72" t="s">
        <v>268</v>
      </c>
      <c r="B42" s="71" t="s">
        <v>284</v>
      </c>
      <c r="C42" s="67">
        <v>34.03</v>
      </c>
      <c r="D42" s="67">
        <v>26.983928571428571</v>
      </c>
      <c r="E42" s="67">
        <v>29.806502525252526</v>
      </c>
      <c r="F42" s="67">
        <v>36.004058441558442</v>
      </c>
      <c r="G42" s="67">
        <v>35.020995670995674</v>
      </c>
      <c r="H42" s="68">
        <v>33.787500000000001</v>
      </c>
      <c r="I42" s="68">
        <v>33.887500000000003</v>
      </c>
      <c r="J42" s="68">
        <v>33.961818181818174</v>
      </c>
      <c r="K42" s="67">
        <v>36.571428571428569</v>
      </c>
      <c r="L42" s="67">
        <v>39.276915584415583</v>
      </c>
      <c r="M42" s="67">
        <v>39.257786195286194</v>
      </c>
      <c r="N42" s="67">
        <v>36.344967532467535</v>
      </c>
      <c r="O42" s="69">
        <f t="shared" si="0"/>
        <v>34.577783439554274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2.75" customHeight="1">
      <c r="A43" s="73" t="s">
        <v>243</v>
      </c>
      <c r="B43" s="66" t="s">
        <v>284</v>
      </c>
      <c r="C43" s="67">
        <v>30.09</v>
      </c>
      <c r="D43" s="67">
        <v>27.345486111111107</v>
      </c>
      <c r="E43" s="67">
        <v>28.319444444444446</v>
      </c>
      <c r="F43" s="67">
        <v>31.590277777777775</v>
      </c>
      <c r="G43" s="67">
        <v>31.772222222222222</v>
      </c>
      <c r="H43" s="68">
        <v>30.861111111111111</v>
      </c>
      <c r="I43" s="68">
        <v>30.604166666666668</v>
      </c>
      <c r="J43" s="68">
        <v>30.719444444444441</v>
      </c>
      <c r="K43" s="67">
        <v>32.315972222222221</v>
      </c>
      <c r="L43" s="67">
        <v>32.00138888888889</v>
      </c>
      <c r="M43" s="67">
        <v>32.185185185185183</v>
      </c>
      <c r="N43" s="67">
        <v>32.203125</v>
      </c>
      <c r="O43" s="69">
        <f t="shared" si="0"/>
        <v>30.833985339506167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2.75" customHeight="1">
      <c r="A44" s="72" t="s">
        <v>244</v>
      </c>
      <c r="B44" s="71" t="s">
        <v>285</v>
      </c>
      <c r="C44" s="67">
        <v>27.16</v>
      </c>
      <c r="D44" s="67">
        <v>25.38095238095238</v>
      </c>
      <c r="E44" s="67">
        <v>25.104166666666664</v>
      </c>
      <c r="F44" s="67">
        <v>25.93452380952381</v>
      </c>
      <c r="G44" s="67">
        <v>26.464285714285715</v>
      </c>
      <c r="H44" s="68">
        <v>26.665178571428569</v>
      </c>
      <c r="I44" s="68">
        <v>27.102678571428569</v>
      </c>
      <c r="J44" s="68">
        <v>26.760714285714286</v>
      </c>
      <c r="K44" s="67">
        <v>26.321428571428569</v>
      </c>
      <c r="L44" s="67">
        <v>28.030952380952378</v>
      </c>
      <c r="M44" s="67">
        <v>29.438492063492063</v>
      </c>
      <c r="N44" s="67">
        <v>29.086309523809526</v>
      </c>
      <c r="O44" s="69">
        <f t="shared" si="0"/>
        <v>26.954140211640208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2.75" customHeight="1">
      <c r="A45" s="73" t="s">
        <v>245</v>
      </c>
      <c r="B45" s="66" t="s">
        <v>151</v>
      </c>
      <c r="C45" s="67">
        <v>54.33</v>
      </c>
      <c r="D45" s="67">
        <v>48.75</v>
      </c>
      <c r="E45" s="67">
        <v>25.854166666666668</v>
      </c>
      <c r="F45" s="67">
        <v>26.875</v>
      </c>
      <c r="G45" s="67">
        <v>54.583333333333336</v>
      </c>
      <c r="H45" s="68">
        <v>25.625</v>
      </c>
      <c r="I45" s="68">
        <v>28.472222222222225</v>
      </c>
      <c r="J45" s="67">
        <v>25.625</v>
      </c>
      <c r="K45" s="67">
        <v>50.833333333333329</v>
      </c>
      <c r="L45" s="67">
        <v>57.5</v>
      </c>
      <c r="M45" s="67">
        <v>58.333333333333336</v>
      </c>
      <c r="N45" s="67"/>
      <c r="O45" s="69">
        <f t="shared" si="0"/>
        <v>41.525580808080804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2.75" customHeight="1">
      <c r="A46" s="72" t="s">
        <v>246</v>
      </c>
      <c r="B46" s="71" t="s">
        <v>12</v>
      </c>
      <c r="C46" s="67">
        <v>0.65</v>
      </c>
      <c r="D46" s="67">
        <v>0.6142361111111112</v>
      </c>
      <c r="E46" s="67">
        <v>0.69236111111111109</v>
      </c>
      <c r="F46" s="67">
        <v>0.69010416666666663</v>
      </c>
      <c r="G46" s="67">
        <v>0.65319444444444452</v>
      </c>
      <c r="H46" s="68">
        <v>0.6557291666666667</v>
      </c>
      <c r="I46" s="68">
        <v>0.65190972222222221</v>
      </c>
      <c r="J46" s="68">
        <v>0.64463888888888887</v>
      </c>
      <c r="K46" s="67">
        <v>0.65489583333333323</v>
      </c>
      <c r="L46" s="67">
        <v>0.69394444444444447</v>
      </c>
      <c r="M46" s="67">
        <v>0.66319444444444442</v>
      </c>
      <c r="N46" s="67">
        <v>0.69930555555555562</v>
      </c>
      <c r="O46" s="69">
        <f t="shared" si="0"/>
        <v>0.66362615740740738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2.75" customHeight="1">
      <c r="A47" s="73" t="s">
        <v>286</v>
      </c>
      <c r="B47" s="66" t="s">
        <v>101</v>
      </c>
      <c r="C47" s="67">
        <v>8.19</v>
      </c>
      <c r="D47" s="67">
        <v>6.1281249999999998</v>
      </c>
      <c r="E47" s="67">
        <v>5.3933333333333326</v>
      </c>
      <c r="F47" s="67">
        <v>4.7966666666666669</v>
      </c>
      <c r="G47" s="67">
        <v>5.3328333333333333</v>
      </c>
      <c r="H47" s="68">
        <v>4.8885416666666668</v>
      </c>
      <c r="I47" s="68">
        <v>5.15</v>
      </c>
      <c r="J47" s="68">
        <v>3.8258333333333336</v>
      </c>
      <c r="K47" s="67">
        <v>4.0333333333333341</v>
      </c>
      <c r="L47" s="67">
        <v>3.3308333333333335</v>
      </c>
      <c r="M47" s="67">
        <v>3.6</v>
      </c>
      <c r="N47" s="67">
        <v>3.9729166666666664</v>
      </c>
      <c r="O47" s="69">
        <f t="shared" si="0"/>
        <v>4.8868680555555555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2.75" customHeight="1">
      <c r="A48" s="72" t="s">
        <v>185</v>
      </c>
      <c r="B48" s="71" t="s">
        <v>101</v>
      </c>
      <c r="C48" s="67">
        <v>5.7</v>
      </c>
      <c r="D48" s="67">
        <v>5.3651785714285705</v>
      </c>
      <c r="E48" s="67">
        <v>5.4830654761904754</v>
      </c>
      <c r="F48" s="67">
        <v>5.9898809523809522</v>
      </c>
      <c r="G48" s="67">
        <v>5.8755952380952383</v>
      </c>
      <c r="H48" s="68">
        <v>5.7371130952380955</v>
      </c>
      <c r="I48" s="88">
        <v>6.1267857142857149</v>
      </c>
      <c r="J48" s="68">
        <v>6.1065476190476193</v>
      </c>
      <c r="K48" s="67">
        <v>5.8590476190476188</v>
      </c>
      <c r="L48" s="67">
        <v>6.1918809523809522</v>
      </c>
      <c r="M48" s="67">
        <v>6.9135714285714283</v>
      </c>
      <c r="N48" s="67">
        <v>6.8728571428571428</v>
      </c>
      <c r="O48" s="69">
        <f t="shared" si="0"/>
        <v>6.0184603174603177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2.75" customHeight="1">
      <c r="A49" s="73" t="s">
        <v>269</v>
      </c>
      <c r="B49" s="66" t="s">
        <v>287</v>
      </c>
      <c r="C49" s="67">
        <v>1.31</v>
      </c>
      <c r="D49" s="67">
        <v>1.2297321428571428</v>
      </c>
      <c r="E49" s="67">
        <v>1.6226661706349206</v>
      </c>
      <c r="F49" s="67">
        <v>1.8452579365079367</v>
      </c>
      <c r="G49" s="67">
        <v>1.7777857142857143</v>
      </c>
      <c r="H49" s="68">
        <v>1.8716720779220779</v>
      </c>
      <c r="I49" s="88">
        <v>1.8459415584415582</v>
      </c>
      <c r="J49" s="68">
        <v>1.7793181818181816</v>
      </c>
      <c r="K49" s="67">
        <v>1.8281114718614719</v>
      </c>
      <c r="L49" s="67">
        <v>1.8023421578421579</v>
      </c>
      <c r="M49" s="67">
        <v>1.7704156954156953</v>
      </c>
      <c r="N49" s="67">
        <v>1.8800189393939393</v>
      </c>
      <c r="O49" s="69">
        <f t="shared" si="0"/>
        <v>1.713605170581733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2.75" customHeight="1">
      <c r="A50" s="72" t="s">
        <v>271</v>
      </c>
      <c r="B50" s="71" t="s">
        <v>287</v>
      </c>
      <c r="C50" s="67">
        <v>1.59</v>
      </c>
      <c r="D50" s="67">
        <v>1.4866346153846153</v>
      </c>
      <c r="E50" s="67">
        <v>2.1632575757575756</v>
      </c>
      <c r="F50" s="67">
        <v>2.20058275058275</v>
      </c>
      <c r="G50" s="67">
        <v>1.9811025641025639</v>
      </c>
      <c r="H50" s="68">
        <v>2.116426282051282</v>
      </c>
      <c r="I50" s="88">
        <v>1.992948717948718</v>
      </c>
      <c r="J50" s="68">
        <v>1.9332051282051279</v>
      </c>
      <c r="K50" s="67">
        <v>1.9876602564102561</v>
      </c>
      <c r="L50" s="67">
        <v>1.93650641025641</v>
      </c>
      <c r="M50" s="67">
        <v>1.9076388888888887</v>
      </c>
      <c r="N50" s="67">
        <v>2.0531249999999996</v>
      </c>
      <c r="O50" s="69">
        <f t="shared" si="0"/>
        <v>1.945757349132349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2.75" customHeight="1">
      <c r="A51" s="73" t="s">
        <v>272</v>
      </c>
      <c r="B51" s="66" t="s">
        <v>101</v>
      </c>
      <c r="C51" s="67"/>
      <c r="D51" s="67"/>
      <c r="E51" s="67"/>
      <c r="F51" s="67"/>
      <c r="G51" s="67"/>
      <c r="H51" s="68"/>
      <c r="I51" s="68"/>
      <c r="J51" s="81"/>
      <c r="K51" s="67"/>
      <c r="L51" s="67"/>
      <c r="M51" s="67"/>
      <c r="N51" s="67"/>
      <c r="O51" s="69">
        <v>0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2.75" customHeight="1">
      <c r="A52" s="72" t="s">
        <v>273</v>
      </c>
      <c r="B52" s="71" t="s">
        <v>101</v>
      </c>
      <c r="C52" s="67">
        <v>0.97</v>
      </c>
      <c r="D52" s="67">
        <v>0.94375000000000009</v>
      </c>
      <c r="E52" s="67">
        <v>1.230530753968254</v>
      </c>
      <c r="F52" s="67">
        <v>1.4135416666666667</v>
      </c>
      <c r="G52" s="67">
        <v>1.3391269841269842</v>
      </c>
      <c r="H52" s="68">
        <v>1.4217013888888888</v>
      </c>
      <c r="I52" s="68">
        <v>1.4065228174603175</v>
      </c>
      <c r="J52" s="68">
        <v>1.3740178571428574</v>
      </c>
      <c r="K52" s="67">
        <v>1.4846726190476189</v>
      </c>
      <c r="L52" s="67">
        <v>1.4350198412698412</v>
      </c>
      <c r="M52" s="67">
        <v>1.4927248677248677</v>
      </c>
      <c r="N52" s="67">
        <v>1.5336805555555557</v>
      </c>
      <c r="O52" s="69">
        <f t="shared" ref="O52:O61" si="1">AVERAGE(C52:N52)</f>
        <v>1.3371074459876544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2.75" customHeight="1">
      <c r="A53" s="73" t="s">
        <v>261</v>
      </c>
      <c r="B53" s="66" t="s">
        <v>101</v>
      </c>
      <c r="C53" s="67">
        <v>1.9</v>
      </c>
      <c r="D53" s="67">
        <v>1.7083705357142858</v>
      </c>
      <c r="E53" s="67">
        <v>2.0038690476190477</v>
      </c>
      <c r="F53" s="67">
        <v>2.287760416666667</v>
      </c>
      <c r="G53" s="67">
        <v>2.1494940476190481</v>
      </c>
      <c r="H53" s="68">
        <v>2.1843750000000002</v>
      </c>
      <c r="I53" s="68">
        <v>1.9789062500000001</v>
      </c>
      <c r="J53" s="68">
        <v>1.9585416666666666</v>
      </c>
      <c r="K53" s="67">
        <v>1.99609375</v>
      </c>
      <c r="L53" s="67">
        <v>2.0405357142857143</v>
      </c>
      <c r="M53" s="67">
        <v>1.9761904761904763</v>
      </c>
      <c r="N53" s="67">
        <v>2.3833333333333333</v>
      </c>
      <c r="O53" s="69">
        <f t="shared" si="1"/>
        <v>2.0472891865079368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2.75" customHeight="1">
      <c r="A54" s="72" t="s">
        <v>187</v>
      </c>
      <c r="B54" s="71" t="s">
        <v>101</v>
      </c>
      <c r="C54" s="67">
        <v>9.6</v>
      </c>
      <c r="D54" s="67">
        <v>8</v>
      </c>
      <c r="E54" s="67">
        <v>4</v>
      </c>
      <c r="F54" s="67"/>
      <c r="G54" s="67">
        <v>5.96875</v>
      </c>
      <c r="H54" s="68">
        <v>6.375</v>
      </c>
      <c r="I54" s="68"/>
      <c r="J54" s="68"/>
      <c r="K54" s="67"/>
      <c r="L54" s="67"/>
      <c r="M54" s="67"/>
      <c r="N54" s="67">
        <v>8</v>
      </c>
      <c r="O54" s="69">
        <f t="shared" si="1"/>
        <v>6.9906250000000005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2.75" customHeight="1">
      <c r="A55" s="73" t="s">
        <v>247</v>
      </c>
      <c r="B55" s="66" t="s">
        <v>101</v>
      </c>
      <c r="C55" s="67">
        <v>0.96</v>
      </c>
      <c r="D55" s="67">
        <v>0.95</v>
      </c>
      <c r="E55" s="67">
        <v>1.0413194444444445</v>
      </c>
      <c r="F55" s="67">
        <v>1.0288020833333333</v>
      </c>
      <c r="G55" s="67">
        <v>0.96699999999999997</v>
      </c>
      <c r="H55" s="68">
        <v>0.93814236111111127</v>
      </c>
      <c r="I55" s="68">
        <v>0.98667410714285719</v>
      </c>
      <c r="J55" s="68">
        <v>0.95573214285714303</v>
      </c>
      <c r="K55" s="67">
        <v>0.90464285714285719</v>
      </c>
      <c r="L55" s="67">
        <v>0.95414285714285729</v>
      </c>
      <c r="M55" s="67">
        <v>0.98345238095238097</v>
      </c>
      <c r="N55" s="67">
        <v>1.0253720238095239</v>
      </c>
      <c r="O55" s="69">
        <f t="shared" si="1"/>
        <v>0.97460668816137586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2.75" customHeight="1">
      <c r="A56" s="72" t="s">
        <v>188</v>
      </c>
      <c r="B56" s="71" t="s">
        <v>106</v>
      </c>
      <c r="C56" s="67">
        <v>89.18</v>
      </c>
      <c r="D56" s="67">
        <v>91.489583333333343</v>
      </c>
      <c r="E56" s="67">
        <v>96.709374999999994</v>
      </c>
      <c r="F56" s="67">
        <v>95.383749999999992</v>
      </c>
      <c r="G56" s="67">
        <v>106.40199999999999</v>
      </c>
      <c r="H56" s="68">
        <v>114.8875</v>
      </c>
      <c r="I56" s="68">
        <v>120.7375</v>
      </c>
      <c r="J56" s="68">
        <v>106.69199999999999</v>
      </c>
      <c r="K56" s="67">
        <v>91.012499999999989</v>
      </c>
      <c r="L56" s="67">
        <v>103.886</v>
      </c>
      <c r="M56" s="67">
        <v>101.58333333333333</v>
      </c>
      <c r="N56" s="67">
        <v>102.91875</v>
      </c>
      <c r="O56" s="69">
        <f t="shared" si="1"/>
        <v>101.74019097222221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2.75" customHeight="1">
      <c r="A57" s="73" t="s">
        <v>248</v>
      </c>
      <c r="B57" s="66" t="s">
        <v>12</v>
      </c>
      <c r="C57" s="67">
        <v>2.1</v>
      </c>
      <c r="D57" s="67">
        <v>1.750590277777778</v>
      </c>
      <c r="E57" s="67">
        <v>1.5992708333333334</v>
      </c>
      <c r="F57" s="67">
        <v>1.8979017857142857</v>
      </c>
      <c r="G57" s="67">
        <v>1.8966666666666667</v>
      </c>
      <c r="H57" s="68">
        <v>1.8548611111111111</v>
      </c>
      <c r="I57" s="68">
        <v>1.7984027777777776</v>
      </c>
      <c r="J57" s="68">
        <v>1.7295555555555557</v>
      </c>
      <c r="K57" s="67">
        <v>1.8543402777777778</v>
      </c>
      <c r="L57" s="67">
        <v>1.7923611111111111</v>
      </c>
      <c r="M57" s="67">
        <v>1.8671957671957671</v>
      </c>
      <c r="N57" s="67">
        <v>1.8685416666666668</v>
      </c>
      <c r="O57" s="69">
        <f t="shared" si="1"/>
        <v>1.8341406525573192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2.75" customHeight="1">
      <c r="A58" s="72" t="s">
        <v>189</v>
      </c>
      <c r="B58" s="71" t="s">
        <v>101</v>
      </c>
      <c r="C58" s="67">
        <v>6.82</v>
      </c>
      <c r="D58" s="67">
        <v>5.5232291666666669</v>
      </c>
      <c r="E58" s="67">
        <v>6.0140624999999996</v>
      </c>
      <c r="F58" s="67">
        <v>6.7437500000000004</v>
      </c>
      <c r="G58" s="67">
        <v>6.2508333333333344</v>
      </c>
      <c r="H58" s="68">
        <v>6.291666666666667</v>
      </c>
      <c r="I58" s="68">
        <v>5.1291666666666664</v>
      </c>
      <c r="J58" s="68">
        <v>4.1071428571428577</v>
      </c>
      <c r="K58" s="67">
        <v>3.328125</v>
      </c>
      <c r="L58" s="67">
        <v>3.08</v>
      </c>
      <c r="M58" s="67">
        <v>3.0219444444444443</v>
      </c>
      <c r="N58" s="67">
        <v>3.49125</v>
      </c>
      <c r="O58" s="69">
        <f t="shared" si="1"/>
        <v>4.9834308862433856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2.75" customHeight="1">
      <c r="A59" s="73" t="s">
        <v>262</v>
      </c>
      <c r="B59" s="66" t="s">
        <v>284</v>
      </c>
      <c r="C59" s="67">
        <v>18.829999999999998</v>
      </c>
      <c r="D59" s="67">
        <v>17.708333333333336</v>
      </c>
      <c r="E59" s="67">
        <v>18.333333333333336</v>
      </c>
      <c r="F59" s="67">
        <v>10.46875</v>
      </c>
      <c r="G59" s="67">
        <v>20</v>
      </c>
      <c r="H59" s="68">
        <v>21.666666666666668</v>
      </c>
      <c r="I59" s="68">
        <v>10.138888888888889</v>
      </c>
      <c r="J59" s="68">
        <v>9.3333333333333321</v>
      </c>
      <c r="K59" s="67">
        <v>22.222222222222221</v>
      </c>
      <c r="L59" s="67">
        <v>26.333333333333336</v>
      </c>
      <c r="M59" s="67">
        <v>27.5</v>
      </c>
      <c r="N59" s="67">
        <v>30.625</v>
      </c>
      <c r="O59" s="69">
        <f t="shared" si="1"/>
        <v>19.429988425925927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2.75" customHeight="1">
      <c r="A60" s="72" t="s">
        <v>288</v>
      </c>
      <c r="B60" s="71" t="s">
        <v>101</v>
      </c>
      <c r="C60" s="67">
        <v>9.4</v>
      </c>
      <c r="D60" s="67">
        <v>9.0208333333333339</v>
      </c>
      <c r="E60" s="67">
        <v>9.0833333333333321</v>
      </c>
      <c r="F60" s="67">
        <v>10.25</v>
      </c>
      <c r="G60" s="67">
        <v>9.4333333333333336</v>
      </c>
      <c r="H60" s="68">
        <v>8.6458333333333321</v>
      </c>
      <c r="I60" s="68">
        <v>7.729166666666667</v>
      </c>
      <c r="J60" s="68">
        <v>6.9166666666666661</v>
      </c>
      <c r="K60" s="67">
        <v>7.3333333333333339</v>
      </c>
      <c r="L60" s="67">
        <v>6.1</v>
      </c>
      <c r="M60" s="67">
        <v>6.4444444444444446</v>
      </c>
      <c r="N60" s="67">
        <v>6.3125</v>
      </c>
      <c r="O60" s="69">
        <f t="shared" si="1"/>
        <v>8.0557870370370352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2.75" customHeight="1">
      <c r="A61" s="73" t="s">
        <v>191</v>
      </c>
      <c r="B61" s="66" t="s">
        <v>47</v>
      </c>
      <c r="C61" s="67">
        <v>2.38</v>
      </c>
      <c r="D61" s="67">
        <v>2.1640625</v>
      </c>
      <c r="E61" s="67">
        <v>2.3203125</v>
      </c>
      <c r="F61" s="67">
        <v>2.6354166666666665</v>
      </c>
      <c r="G61" s="67">
        <v>2.9166666666666665</v>
      </c>
      <c r="H61" s="68">
        <v>2.9375</v>
      </c>
      <c r="I61" s="68">
        <v>3.052083333333333</v>
      </c>
      <c r="J61" s="68">
        <v>3.3</v>
      </c>
      <c r="K61" s="67">
        <v>2.6875</v>
      </c>
      <c r="L61" s="67">
        <v>3.8125</v>
      </c>
      <c r="M61" s="67">
        <v>4.5</v>
      </c>
      <c r="N61" s="67">
        <v>4.916666666666667</v>
      </c>
      <c r="O61" s="69">
        <f t="shared" si="1"/>
        <v>3.1352256944444439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9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9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9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9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9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9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9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9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9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9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9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9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9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9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9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9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9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9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9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9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9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9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9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9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9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9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9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9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9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9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9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9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9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9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9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9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9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9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9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9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9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9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9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9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9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9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9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9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9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9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9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9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9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9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9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9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9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9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9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9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9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9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9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9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9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9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9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9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9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9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9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9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9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9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9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9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9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9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9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9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9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9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9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9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9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9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9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9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9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9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9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9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9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9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9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9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9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9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9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9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9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9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9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9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9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9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9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9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9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9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9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9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9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9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9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9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9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9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9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9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9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9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9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9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9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9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9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9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9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9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9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9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9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9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9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9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9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9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9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9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9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9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9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9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9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9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9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9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9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9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9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9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9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9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9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9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9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9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9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9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9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9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9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9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9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9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9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9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9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9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9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9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9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9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9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9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9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9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9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9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9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9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9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9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9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9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9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9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9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9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9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9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9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9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9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9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9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9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9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9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9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9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9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9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9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9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9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9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9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9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9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9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9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9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9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9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9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9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9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9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9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9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9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9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9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9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9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9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9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9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9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9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9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9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9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9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9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9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9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9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9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9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9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9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9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9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9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9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9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9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9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9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9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9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9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9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9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9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9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9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9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9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9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9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9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9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9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9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9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9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9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9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9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9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9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9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9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9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9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9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9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9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9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9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9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9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9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9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9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9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9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9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9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9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9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9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9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9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9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9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9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9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9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9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9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9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9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9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9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9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9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9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9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9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9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9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9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9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9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9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9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9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9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9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9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9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9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9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9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9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9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9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9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9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9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9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9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9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9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9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9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9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9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9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9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9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9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9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9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9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9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9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9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9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9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9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9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9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9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9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9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9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9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9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9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9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9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9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9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9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9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9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9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9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9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9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9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9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9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9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9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9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9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9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9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9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9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9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9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9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9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9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9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9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9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9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9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9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9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9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9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9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9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9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9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9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9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9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9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9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9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9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9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9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9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9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9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9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9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9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9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9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9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9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9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9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9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9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9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9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9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9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9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9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9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9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9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9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9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9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9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9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9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9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9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9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9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9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9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9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9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9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9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9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9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9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9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9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9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9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9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9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9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9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9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9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9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9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9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9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9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9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9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9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9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9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9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9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9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9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9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9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9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9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9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9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9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9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9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9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9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9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9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9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9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9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9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9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9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9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9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9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9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9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9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9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9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9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9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9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9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9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9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9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9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9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9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9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9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9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9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9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9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9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9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9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9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9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9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9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9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9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9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9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9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9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9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9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9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9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9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9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9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9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9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9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9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9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9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9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9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9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9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9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9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9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9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9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9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9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9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9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9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9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9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9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9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9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9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9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9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9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9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9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9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9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9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9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9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9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9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9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9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9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9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9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9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9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9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9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9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9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9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9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9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9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9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9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9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9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9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9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9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9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9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9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9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9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9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9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9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9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9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9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9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9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9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9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9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9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9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9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9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9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9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9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9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9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9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9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9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9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9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9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9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9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9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9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9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9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9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9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9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9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9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9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9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9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9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9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9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9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9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9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9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9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9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9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9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9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9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9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9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9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9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9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9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9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9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9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9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9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9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9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9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9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9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9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9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9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9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9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9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9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9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9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9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9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9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9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9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9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9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9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9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9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9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9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9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9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9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9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9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9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9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9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9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9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9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9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9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9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9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9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9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9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9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9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9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9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9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9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9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9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9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9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9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9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9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9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9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9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9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9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9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9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9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9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9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9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9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9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9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9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9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9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9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9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9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9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9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9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9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9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9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9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9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9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9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9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9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9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9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9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9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9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9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9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9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9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9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9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9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9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9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9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9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9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9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9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9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9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9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9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9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9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9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9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9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9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9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9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9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9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9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9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9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9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9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9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9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9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9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9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9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9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9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9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9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9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9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9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9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9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9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9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9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9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9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9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9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9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9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9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9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9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9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9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9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9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9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9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9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9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9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9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9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9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9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9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9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9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9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9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9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9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9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9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9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9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9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9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9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9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9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9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9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9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9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9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9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9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9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9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9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9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9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9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9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9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9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9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9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9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9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9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9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9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9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9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9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9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9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9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9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9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9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9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9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9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9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9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9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9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9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9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9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9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9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9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9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9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9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9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9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9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9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9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9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9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9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9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9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9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9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9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9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9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9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9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9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9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9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9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9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9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9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9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9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9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9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9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9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9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9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9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1">
    <mergeCell ref="A5:O5"/>
  </mergeCells>
  <pageMargins left="0.511811024" right="0.511811024" top="0.78740157499999996" bottom="0.78740157499999996" header="0" footer="0"/>
  <pageSetup paperSize="9" scale="8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2" ySplit="6" topLeftCell="J25" activePane="bottomRight" state="frozen"/>
      <selection pane="topRight" activeCell="C1" sqref="C1"/>
      <selection pane="bottomLeft" activeCell="A7" sqref="A7"/>
      <selection pane="bottomRight" activeCell="H32" sqref="H32"/>
    </sheetView>
  </sheetViews>
  <sheetFormatPr defaultColWidth="14.42578125" defaultRowHeight="15" customHeight="1"/>
  <cols>
    <col min="1" max="1" width="29.42578125" style="114" customWidth="1"/>
    <col min="2" max="2" width="14.5703125" style="114" customWidth="1"/>
    <col min="3" max="14" width="9.140625" style="114" customWidth="1"/>
    <col min="15" max="15" width="14.28515625" style="114" customWidth="1"/>
    <col min="16" max="26" width="8.7109375" style="114" customWidth="1"/>
    <col min="27" max="16384" width="14.42578125" style="114"/>
  </cols>
  <sheetData>
    <row r="1" spans="1:26" ht="12.75" customHeight="1">
      <c r="A1" s="110"/>
      <c r="B1" s="111"/>
      <c r="C1" s="111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3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15" customHeight="1">
      <c r="A2" s="111"/>
      <c r="B2" s="111"/>
      <c r="C2" s="111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3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 ht="15" customHeight="1">
      <c r="A3" s="111"/>
      <c r="B3" s="111"/>
      <c r="C3" s="111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3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12.75" customHeight="1">
      <c r="A4" s="115"/>
      <c r="B4" s="115"/>
      <c r="C4" s="115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3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12.75" customHeight="1" thickBot="1">
      <c r="A5" s="512" t="s">
        <v>295</v>
      </c>
      <c r="B5" s="513"/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33.75" customHeight="1" thickTop="1">
      <c r="A6" s="127" t="s">
        <v>127</v>
      </c>
      <c r="B6" s="126" t="s">
        <v>12</v>
      </c>
      <c r="C6" s="126" t="s">
        <v>128</v>
      </c>
      <c r="D6" s="128" t="s">
        <v>129</v>
      </c>
      <c r="E6" s="126" t="s">
        <v>130</v>
      </c>
      <c r="F6" s="126" t="s">
        <v>131</v>
      </c>
      <c r="G6" s="126" t="s">
        <v>132</v>
      </c>
      <c r="H6" s="126" t="s">
        <v>133</v>
      </c>
      <c r="I6" s="126" t="s">
        <v>134</v>
      </c>
      <c r="J6" s="126" t="s">
        <v>135</v>
      </c>
      <c r="K6" s="126" t="s">
        <v>136</v>
      </c>
      <c r="L6" s="126" t="s">
        <v>137</v>
      </c>
      <c r="M6" s="126" t="s">
        <v>138</v>
      </c>
      <c r="N6" s="126" t="s">
        <v>139</v>
      </c>
      <c r="O6" s="125" t="s">
        <v>277</v>
      </c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 ht="12.75" customHeight="1">
      <c r="A7" s="496" t="s">
        <v>231</v>
      </c>
      <c r="B7" s="497" t="s">
        <v>34</v>
      </c>
      <c r="C7" s="116">
        <v>49.80466666666667</v>
      </c>
      <c r="D7" s="117">
        <v>44.837499999999999</v>
      </c>
      <c r="E7" s="116">
        <v>46.420833333333334</v>
      </c>
      <c r="F7" s="116">
        <v>52.791666666666664</v>
      </c>
      <c r="G7" s="116">
        <v>50.186999999999998</v>
      </c>
      <c r="H7" s="117">
        <v>51.14</v>
      </c>
      <c r="I7" s="116">
        <v>54.191249999999997</v>
      </c>
      <c r="J7" s="116">
        <v>53.666666666666664</v>
      </c>
      <c r="K7" s="116">
        <v>81.833333333333329</v>
      </c>
      <c r="L7" s="116">
        <v>48.7</v>
      </c>
      <c r="M7" s="116">
        <f t="shared" ref="M7:M16" si="0">AVERAGE(I7:L7)</f>
        <v>59.597812499999989</v>
      </c>
      <c r="N7" s="116">
        <f t="shared" ref="N7:N16" si="1">AVERAGE(J7:M7)</f>
        <v>60.949453124999991</v>
      </c>
      <c r="O7" s="131">
        <f t="shared" ref="O7:O50" si="2">AVERAGE(C7:N7)</f>
        <v>54.510015190972219</v>
      </c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 ht="12.75" customHeight="1">
      <c r="A8" s="498" t="s">
        <v>144</v>
      </c>
      <c r="B8" s="499" t="s">
        <v>101</v>
      </c>
      <c r="C8" s="116">
        <v>2.1962121212121213</v>
      </c>
      <c r="D8" s="117">
        <v>2.2405871212121213</v>
      </c>
      <c r="E8" s="116">
        <v>2.0666666666666669</v>
      </c>
      <c r="F8" s="116">
        <v>1.9233333333333333</v>
      </c>
      <c r="G8" s="116">
        <v>1.8440000000000001</v>
      </c>
      <c r="H8" s="117">
        <v>1.9162499999999998</v>
      </c>
      <c r="I8" s="116">
        <v>2.1491426282051282</v>
      </c>
      <c r="J8" s="116">
        <v>1.8887499999999999</v>
      </c>
      <c r="K8" s="116">
        <v>2.3432692307692307</v>
      </c>
      <c r="L8" s="116">
        <v>1.9750000000000001</v>
      </c>
      <c r="M8" s="116">
        <f t="shared" si="0"/>
        <v>2.0890404647435896</v>
      </c>
      <c r="N8" s="116">
        <f t="shared" si="1"/>
        <v>2.0740149238782051</v>
      </c>
      <c r="O8" s="131">
        <f t="shared" si="2"/>
        <v>2.0588555408350335</v>
      </c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 ht="12.75" customHeight="1">
      <c r="A9" s="496" t="s">
        <v>145</v>
      </c>
      <c r="B9" s="497" t="s">
        <v>101</v>
      </c>
      <c r="C9" s="116">
        <v>2.2846969696969697</v>
      </c>
      <c r="D9" s="117">
        <v>2.2626893939393939</v>
      </c>
      <c r="E9" s="116">
        <v>2.1039583333333329</v>
      </c>
      <c r="F9" s="116">
        <v>1.9931818181818179</v>
      </c>
      <c r="G9" s="116">
        <v>1.875</v>
      </c>
      <c r="H9" s="117">
        <v>1.9124999999999999</v>
      </c>
      <c r="I9" s="116">
        <v>2.0527840909090909</v>
      </c>
      <c r="J9" s="116">
        <v>1.9042045454545453</v>
      </c>
      <c r="K9" s="116">
        <v>2.2757499999999999</v>
      </c>
      <c r="L9" s="116">
        <v>1.9949999999999999</v>
      </c>
      <c r="M9" s="116">
        <f t="shared" si="0"/>
        <v>2.056934659090909</v>
      </c>
      <c r="N9" s="116">
        <f t="shared" si="1"/>
        <v>2.0579723011363633</v>
      </c>
      <c r="O9" s="131">
        <f t="shared" si="2"/>
        <v>2.0645560093118687</v>
      </c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12.75" customHeight="1">
      <c r="A10" s="498" t="s">
        <v>146</v>
      </c>
      <c r="B10" s="499" t="s">
        <v>101</v>
      </c>
      <c r="C10" s="116">
        <v>1.7768484848484849</v>
      </c>
      <c r="D10" s="117">
        <v>1.8377083333333335</v>
      </c>
      <c r="E10" s="116">
        <v>1.7235037878787878</v>
      </c>
      <c r="F10" s="116">
        <v>1.7225694444444444</v>
      </c>
      <c r="G10" s="116">
        <v>1.657</v>
      </c>
      <c r="H10" s="117">
        <v>1.67875</v>
      </c>
      <c r="I10" s="116">
        <v>1.781736111111111</v>
      </c>
      <c r="J10" s="116">
        <v>1.7625000000000002</v>
      </c>
      <c r="K10" s="116">
        <v>2.125053846153846</v>
      </c>
      <c r="L10" s="116">
        <v>1.798</v>
      </c>
      <c r="M10" s="116">
        <f t="shared" si="0"/>
        <v>1.8668224893162393</v>
      </c>
      <c r="N10" s="116">
        <f t="shared" si="1"/>
        <v>1.8880940838675213</v>
      </c>
      <c r="O10" s="131">
        <f t="shared" si="2"/>
        <v>1.8015488817461476</v>
      </c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12.75" customHeight="1">
      <c r="A11" s="496" t="s">
        <v>232</v>
      </c>
      <c r="B11" s="497" t="s">
        <v>49</v>
      </c>
      <c r="C11" s="116">
        <v>1.9806666666666668</v>
      </c>
      <c r="D11" s="117">
        <v>2.0660416666666666</v>
      </c>
      <c r="E11" s="116">
        <v>1.9666666666666668</v>
      </c>
      <c r="F11" s="116">
        <v>1.8624053030303032</v>
      </c>
      <c r="G11" s="116">
        <v>1.7989999999999999</v>
      </c>
      <c r="H11" s="117">
        <v>1.82375</v>
      </c>
      <c r="I11" s="116">
        <v>2.0013510101010104</v>
      </c>
      <c r="J11" s="116">
        <v>1.8865624999999997</v>
      </c>
      <c r="K11" s="116">
        <v>2.1407545454545458</v>
      </c>
      <c r="L11" s="116">
        <v>1.9280000000000002</v>
      </c>
      <c r="M11" s="116">
        <f t="shared" si="0"/>
        <v>1.9891670138888891</v>
      </c>
      <c r="N11" s="116">
        <f t="shared" si="1"/>
        <v>1.9861210148358586</v>
      </c>
      <c r="O11" s="131">
        <f t="shared" si="2"/>
        <v>1.952540532275884</v>
      </c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 ht="12.75" customHeight="1">
      <c r="A12" s="498" t="s">
        <v>278</v>
      </c>
      <c r="B12" s="499" t="s">
        <v>101</v>
      </c>
      <c r="C12" s="117">
        <v>1.6633333333333333</v>
      </c>
      <c r="D12" s="117">
        <v>2.1375000000000002</v>
      </c>
      <c r="E12" s="117">
        <v>1.6083333333333332</v>
      </c>
      <c r="F12" s="117">
        <v>1.7625</v>
      </c>
      <c r="G12" s="117">
        <v>1.6829999999999998</v>
      </c>
      <c r="H12" s="117">
        <v>1.7549999999999999</v>
      </c>
      <c r="I12" s="117">
        <v>1.8082500000000001</v>
      </c>
      <c r="J12" s="116">
        <v>1.89625</v>
      </c>
      <c r="K12" s="116">
        <v>2.1745000000000001</v>
      </c>
      <c r="L12" s="116">
        <v>1.8740000000000001</v>
      </c>
      <c r="M12" s="116">
        <f t="shared" si="0"/>
        <v>1.93825</v>
      </c>
      <c r="N12" s="116">
        <f t="shared" si="1"/>
        <v>1.9707500000000002</v>
      </c>
      <c r="O12" s="131">
        <f t="shared" si="2"/>
        <v>1.8559722222222221</v>
      </c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 ht="12.75" customHeight="1">
      <c r="A13" s="496" t="s">
        <v>264</v>
      </c>
      <c r="B13" s="497" t="s">
        <v>101</v>
      </c>
      <c r="C13" s="116">
        <v>7.1599999999999993</v>
      </c>
      <c r="D13" s="117">
        <v>7.2708333333333339</v>
      </c>
      <c r="E13" s="116">
        <v>6.083333333333333</v>
      </c>
      <c r="F13" s="116">
        <v>6.4333333333333336</v>
      </c>
      <c r="G13" s="116">
        <v>5.7919999999999998</v>
      </c>
      <c r="H13" s="117">
        <v>6.0625</v>
      </c>
      <c r="I13" s="116">
        <v>6.5076190476190483</v>
      </c>
      <c r="J13" s="116">
        <v>6.3704166666666664</v>
      </c>
      <c r="K13" s="116">
        <v>6.063533333333333</v>
      </c>
      <c r="L13" s="116">
        <v>6.8070000000000004</v>
      </c>
      <c r="M13" s="116">
        <f t="shared" si="0"/>
        <v>6.4371422619047625</v>
      </c>
      <c r="N13" s="116">
        <f t="shared" si="1"/>
        <v>6.4195230654761897</v>
      </c>
      <c r="O13" s="131">
        <f t="shared" si="2"/>
        <v>6.4506028645833338</v>
      </c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 ht="12.75" customHeight="1">
      <c r="A14" s="498" t="s">
        <v>147</v>
      </c>
      <c r="B14" s="499" t="s">
        <v>101</v>
      </c>
      <c r="C14" s="116">
        <v>1.8366666666666667</v>
      </c>
      <c r="D14" s="117">
        <v>2.0249999999999999</v>
      </c>
      <c r="E14" s="116">
        <v>2.0249999999999999</v>
      </c>
      <c r="F14" s="116">
        <v>2.0249999999999999</v>
      </c>
      <c r="G14" s="116">
        <v>1.895</v>
      </c>
      <c r="H14" s="117">
        <v>1.8937499999999998</v>
      </c>
      <c r="I14" s="116">
        <v>2.0011458333333332</v>
      </c>
      <c r="J14" s="116">
        <v>1.9674999999999998</v>
      </c>
      <c r="K14" s="116">
        <v>3.3176666666666668</v>
      </c>
      <c r="L14" s="116">
        <v>2.0350000000000001</v>
      </c>
      <c r="M14" s="116">
        <f t="shared" si="0"/>
        <v>2.3303281249999999</v>
      </c>
      <c r="N14" s="116">
        <f t="shared" si="1"/>
        <v>2.4126236979166666</v>
      </c>
      <c r="O14" s="131">
        <f t="shared" si="2"/>
        <v>2.1470567491319446</v>
      </c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s="121" customFormat="1" ht="12.75" customHeight="1">
      <c r="A15" s="496" t="s">
        <v>149</v>
      </c>
      <c r="B15" s="497" t="s">
        <v>34</v>
      </c>
      <c r="C15" s="118">
        <v>282.16507936507935</v>
      </c>
      <c r="D15" s="119">
        <v>268.69791666666663</v>
      </c>
      <c r="E15" s="118">
        <v>267.2088293650794</v>
      </c>
      <c r="F15" s="118">
        <v>255.86111111111111</v>
      </c>
      <c r="G15" s="118">
        <v>245.50199999999995</v>
      </c>
      <c r="H15" s="119">
        <v>240.28375</v>
      </c>
      <c r="I15" s="118">
        <v>271.74604797979799</v>
      </c>
      <c r="J15" s="116">
        <v>245.2705</v>
      </c>
      <c r="K15" s="116">
        <v>258.58971717171715</v>
      </c>
      <c r="L15" s="116">
        <v>238.22199999999998</v>
      </c>
      <c r="M15" s="116">
        <f t="shared" si="0"/>
        <v>253.45706628787877</v>
      </c>
      <c r="N15" s="116">
        <f t="shared" si="1"/>
        <v>248.88482086489898</v>
      </c>
      <c r="O15" s="132">
        <f t="shared" si="2"/>
        <v>256.32406990101907</v>
      </c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2.75" customHeight="1">
      <c r="A16" s="498" t="s">
        <v>152</v>
      </c>
      <c r="B16" s="499" t="s">
        <v>41</v>
      </c>
      <c r="C16" s="116">
        <v>199.22424242424245</v>
      </c>
      <c r="D16" s="117">
        <v>215.56060606060606</v>
      </c>
      <c r="E16" s="116">
        <v>219.26875000000001</v>
      </c>
      <c r="F16" s="116">
        <v>223.50833333333335</v>
      </c>
      <c r="G16" s="116">
        <v>192.47300000000001</v>
      </c>
      <c r="H16" s="117">
        <v>192.16625000000002</v>
      </c>
      <c r="I16" s="116">
        <v>190.91040404040405</v>
      </c>
      <c r="J16" s="116">
        <v>189.27625</v>
      </c>
      <c r="K16" s="116">
        <v>236.95742857142855</v>
      </c>
      <c r="L16" s="116">
        <v>190.70999999999998</v>
      </c>
      <c r="M16" s="116">
        <f t="shared" si="0"/>
        <v>201.96352065295815</v>
      </c>
      <c r="N16" s="116">
        <f t="shared" si="1"/>
        <v>204.72679980609666</v>
      </c>
      <c r="O16" s="131">
        <f>AVERAGE(C16:N16)</f>
        <v>204.72879874075576</v>
      </c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12.75" customHeight="1">
      <c r="A17" s="496" t="s">
        <v>154</v>
      </c>
      <c r="B17" s="497" t="s">
        <v>34</v>
      </c>
      <c r="C17" s="116">
        <v>85.555555555555557</v>
      </c>
      <c r="D17" s="117">
        <v>272.5</v>
      </c>
      <c r="E17" s="116"/>
      <c r="F17" s="116"/>
      <c r="G17" s="116"/>
      <c r="H17" s="117">
        <v>125.5625</v>
      </c>
      <c r="I17" s="116">
        <v>222.39611111111108</v>
      </c>
      <c r="J17" s="116">
        <v>115.53571428571428</v>
      </c>
      <c r="K17" s="116">
        <v>211.78666666666666</v>
      </c>
      <c r="L17" s="116"/>
      <c r="M17" s="116"/>
      <c r="N17" s="116"/>
      <c r="O17" s="131">
        <f t="shared" si="2"/>
        <v>172.22275793650792</v>
      </c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ht="12.75" customHeight="1">
      <c r="A18" s="498" t="s">
        <v>265</v>
      </c>
      <c r="B18" s="499" t="s">
        <v>266</v>
      </c>
      <c r="C18" s="116">
        <v>302.83333333333331</v>
      </c>
      <c r="D18" s="117">
        <v>307.08333333333331</v>
      </c>
      <c r="E18" s="116">
        <v>308.05059523809524</v>
      </c>
      <c r="F18" s="116">
        <v>308.77976190476187</v>
      </c>
      <c r="G18" s="116">
        <v>308.40600000000001</v>
      </c>
      <c r="H18" s="117">
        <v>315.55875000000003</v>
      </c>
      <c r="I18" s="116">
        <v>309.51176948051949</v>
      </c>
      <c r="J18" s="116">
        <v>296.6875</v>
      </c>
      <c r="K18" s="116">
        <v>286.36599999999999</v>
      </c>
      <c r="L18" s="116">
        <v>293.46300000000002</v>
      </c>
      <c r="M18" s="116">
        <f t="shared" ref="M18:M44" si="3">AVERAGE(I18:L18)</f>
        <v>296.50706737012985</v>
      </c>
      <c r="N18" s="116">
        <f t="shared" ref="N18:N44" si="4">AVERAGE(J18:M18)</f>
        <v>293.25589184253244</v>
      </c>
      <c r="O18" s="131">
        <f t="shared" si="2"/>
        <v>302.20858354189215</v>
      </c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ht="12.75" customHeight="1">
      <c r="A19" s="496" t="s">
        <v>157</v>
      </c>
      <c r="B19" s="497" t="s">
        <v>101</v>
      </c>
      <c r="C19" s="116">
        <v>1.3254285714285714</v>
      </c>
      <c r="D19" s="117">
        <v>1.4684253246753243</v>
      </c>
      <c r="E19" s="116">
        <v>1.3502197802197802</v>
      </c>
      <c r="F19" s="116">
        <v>1.3052197802197802</v>
      </c>
      <c r="G19" s="116">
        <v>1.3149999999999999</v>
      </c>
      <c r="H19" s="117">
        <v>1.5075000000000001</v>
      </c>
      <c r="I19" s="116">
        <v>1.504349025974026</v>
      </c>
      <c r="J19" s="116">
        <v>1.4230555555555555</v>
      </c>
      <c r="K19" s="116">
        <v>62.7176103896104</v>
      </c>
      <c r="L19" s="116">
        <v>1.4869999999999997</v>
      </c>
      <c r="M19" s="116">
        <f t="shared" si="3"/>
        <v>16.783003742784995</v>
      </c>
      <c r="N19" s="116">
        <f t="shared" si="4"/>
        <v>20.602667421987736</v>
      </c>
      <c r="O19" s="131">
        <f t="shared" si="2"/>
        <v>9.3991232993713467</v>
      </c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ht="12.75" customHeight="1">
      <c r="A20" s="498" t="s">
        <v>159</v>
      </c>
      <c r="B20" s="499" t="s">
        <v>34</v>
      </c>
      <c r="C20" s="116">
        <v>29.224920634920636</v>
      </c>
      <c r="D20" s="117">
        <v>29.469444444444445</v>
      </c>
      <c r="E20" s="116">
        <v>31.625</v>
      </c>
      <c r="F20" s="116">
        <v>31.801587301587301</v>
      </c>
      <c r="G20" s="116">
        <v>32.39</v>
      </c>
      <c r="H20" s="117">
        <v>31.168749999999999</v>
      </c>
      <c r="I20" s="116">
        <v>36.52178273809524</v>
      </c>
      <c r="J20" s="116">
        <v>34.447678571428568</v>
      </c>
      <c r="K20" s="116">
        <v>38.716488095238098</v>
      </c>
      <c r="L20" s="116">
        <v>31.145</v>
      </c>
      <c r="M20" s="116">
        <f t="shared" si="3"/>
        <v>35.207737351190481</v>
      </c>
      <c r="N20" s="116">
        <f t="shared" si="4"/>
        <v>34.879226004464286</v>
      </c>
      <c r="O20" s="131">
        <f t="shared" si="2"/>
        <v>33.04980126178075</v>
      </c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2.75" customHeight="1">
      <c r="A21" s="496" t="s">
        <v>160</v>
      </c>
      <c r="B21" s="497" t="s">
        <v>34</v>
      </c>
      <c r="C21" s="116">
        <v>59.61333333333333</v>
      </c>
      <c r="D21" s="117">
        <v>106.38062500000001</v>
      </c>
      <c r="E21" s="116">
        <v>62.151083333333332</v>
      </c>
      <c r="F21" s="116">
        <v>60.844999999999999</v>
      </c>
      <c r="G21" s="116">
        <v>59.882000000000005</v>
      </c>
      <c r="H21" s="117">
        <v>61.53</v>
      </c>
      <c r="I21" s="116">
        <v>75.920749999999998</v>
      </c>
      <c r="J21" s="116">
        <v>64.842500000000001</v>
      </c>
      <c r="K21" s="116">
        <v>87.384083333333336</v>
      </c>
      <c r="L21" s="116">
        <v>63.040999999999997</v>
      </c>
      <c r="M21" s="116">
        <f t="shared" si="3"/>
        <v>72.797083333333333</v>
      </c>
      <c r="N21" s="116">
        <f t="shared" si="4"/>
        <v>72.016166666666663</v>
      </c>
      <c r="O21" s="131">
        <f t="shared" si="2"/>
        <v>70.533635416666669</v>
      </c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2.75" customHeight="1">
      <c r="A22" s="498" t="s">
        <v>279</v>
      </c>
      <c r="B22" s="499" t="s">
        <v>47</v>
      </c>
      <c r="C22" s="117">
        <v>976.49450549450557</v>
      </c>
      <c r="D22" s="117">
        <v>990.39606227106219</v>
      </c>
      <c r="E22" s="117">
        <v>988.94304945054944</v>
      </c>
      <c r="F22" s="117">
        <v>1015.3530219780218</v>
      </c>
      <c r="G22" s="117">
        <v>1038.1770000000001</v>
      </c>
      <c r="H22" s="117">
        <v>1031.43</v>
      </c>
      <c r="I22" s="117">
        <v>1275.2034981684983</v>
      </c>
      <c r="J22" s="116">
        <v>1126.9166346153845</v>
      </c>
      <c r="K22" s="116">
        <v>1439.4521318681318</v>
      </c>
      <c r="L22" s="116">
        <v>1070.4290000000001</v>
      </c>
      <c r="M22" s="116">
        <f t="shared" si="3"/>
        <v>1228.0003161630036</v>
      </c>
      <c r="N22" s="116">
        <f t="shared" si="4"/>
        <v>1216.19952066163</v>
      </c>
      <c r="O22" s="131">
        <f t="shared" si="2"/>
        <v>1116.4162283892324</v>
      </c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2.75" customHeight="1">
      <c r="A23" s="496" t="s">
        <v>161</v>
      </c>
      <c r="B23" s="497" t="s">
        <v>47</v>
      </c>
      <c r="C23" s="116">
        <v>743.80419580419573</v>
      </c>
      <c r="D23" s="117">
        <v>744.08653846153834</v>
      </c>
      <c r="E23" s="116">
        <v>742.72435897435901</v>
      </c>
      <c r="F23" s="116">
        <v>758.84615384615381</v>
      </c>
      <c r="G23" s="116">
        <v>768.68599999999992</v>
      </c>
      <c r="H23" s="117">
        <v>784.49625000000003</v>
      </c>
      <c r="I23" s="116">
        <v>1014.4233454045954</v>
      </c>
      <c r="J23" s="116">
        <v>850.9778409090909</v>
      </c>
      <c r="K23" s="116">
        <v>1408.5725128205129</v>
      </c>
      <c r="L23" s="116">
        <v>816.28700000000003</v>
      </c>
      <c r="M23" s="116">
        <f t="shared" si="3"/>
        <v>1022.5651747835498</v>
      </c>
      <c r="N23" s="116">
        <f t="shared" si="4"/>
        <v>1024.6006321282885</v>
      </c>
      <c r="O23" s="131">
        <f t="shared" si="2"/>
        <v>890.00583359435677</v>
      </c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2.75" customHeight="1">
      <c r="A24" s="498" t="s">
        <v>234</v>
      </c>
      <c r="B24" s="499" t="s">
        <v>47</v>
      </c>
      <c r="C24" s="116">
        <v>774.17132867132864</v>
      </c>
      <c r="D24" s="117">
        <v>787.43589743589746</v>
      </c>
      <c r="E24" s="116">
        <v>765.96590909090912</v>
      </c>
      <c r="F24" s="116">
        <v>795.47348484848487</v>
      </c>
      <c r="G24" s="116">
        <v>802.26700000000005</v>
      </c>
      <c r="H24" s="117">
        <v>902.16375000000005</v>
      </c>
      <c r="I24" s="116">
        <v>1011.6522348484848</v>
      </c>
      <c r="J24" s="116">
        <v>884.70124999999985</v>
      </c>
      <c r="K24" s="116">
        <v>1322.5092307692307</v>
      </c>
      <c r="L24" s="116">
        <v>880.90199999999982</v>
      </c>
      <c r="M24" s="116">
        <f t="shared" si="3"/>
        <v>1024.9411789044289</v>
      </c>
      <c r="N24" s="116">
        <f t="shared" si="4"/>
        <v>1028.2634149184148</v>
      </c>
      <c r="O24" s="131">
        <f t="shared" si="2"/>
        <v>915.03722329059826</v>
      </c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2.75" customHeight="1">
      <c r="A25" s="496" t="s">
        <v>163</v>
      </c>
      <c r="B25" s="497" t="s">
        <v>106</v>
      </c>
      <c r="C25" s="116">
        <v>132.35445454545453</v>
      </c>
      <c r="D25" s="117">
        <v>131.16595643939394</v>
      </c>
      <c r="E25" s="116">
        <v>130.47590909090908</v>
      </c>
      <c r="F25" s="116">
        <v>131.4410681818182</v>
      </c>
      <c r="G25" s="116">
        <v>131.80100000000002</v>
      </c>
      <c r="H25" s="117">
        <v>130.50125</v>
      </c>
      <c r="I25" s="116">
        <v>166.6548977272727</v>
      </c>
      <c r="J25" s="116">
        <v>142.80045454545456</v>
      </c>
      <c r="K25" s="116">
        <v>422.44718181818178</v>
      </c>
      <c r="L25" s="116">
        <v>141.94</v>
      </c>
      <c r="M25" s="116">
        <f t="shared" si="3"/>
        <v>218.46063352272728</v>
      </c>
      <c r="N25" s="116">
        <f t="shared" si="4"/>
        <v>231.41206747159089</v>
      </c>
      <c r="O25" s="131">
        <f t="shared" si="2"/>
        <v>175.95457277856693</v>
      </c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2.75" customHeight="1">
      <c r="A26" s="498" t="s">
        <v>164</v>
      </c>
      <c r="B26" s="499" t="s">
        <v>106</v>
      </c>
      <c r="C26" s="116">
        <v>134.14778554778553</v>
      </c>
      <c r="D26" s="117">
        <v>166.11134615384614</v>
      </c>
      <c r="E26" s="116">
        <v>133.49041666666668</v>
      </c>
      <c r="F26" s="116">
        <v>134.04804807692307</v>
      </c>
      <c r="G26" s="116">
        <v>134.53199999999998</v>
      </c>
      <c r="H26" s="117">
        <v>134.32749999999999</v>
      </c>
      <c r="I26" s="116">
        <v>170.65751165501166</v>
      </c>
      <c r="J26" s="116">
        <v>145.63798076923078</v>
      </c>
      <c r="K26" s="116">
        <v>215.02092307692311</v>
      </c>
      <c r="L26" s="116">
        <v>144.99299999999999</v>
      </c>
      <c r="M26" s="116">
        <f t="shared" si="3"/>
        <v>169.07735387529135</v>
      </c>
      <c r="N26" s="116">
        <f t="shared" si="4"/>
        <v>168.68231443036132</v>
      </c>
      <c r="O26" s="131">
        <f t="shared" si="2"/>
        <v>154.22718168766994</v>
      </c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2.75" customHeight="1">
      <c r="A27" s="496" t="s">
        <v>166</v>
      </c>
      <c r="B27" s="497" t="s">
        <v>47</v>
      </c>
      <c r="C27" s="116">
        <v>1276.7692307692309</v>
      </c>
      <c r="D27" s="117">
        <v>1301.4743589743589</v>
      </c>
      <c r="E27" s="116">
        <v>1283.3173076923076</v>
      </c>
      <c r="F27" s="116">
        <v>1280.8041958041958</v>
      </c>
      <c r="G27" s="116">
        <v>1301.2840000000001</v>
      </c>
      <c r="H27" s="117">
        <v>1305.78</v>
      </c>
      <c r="I27" s="116">
        <v>1664.9799242424244</v>
      </c>
      <c r="J27" s="116">
        <v>1418.8116666666665</v>
      </c>
      <c r="K27" s="116">
        <v>1803.9100512820514</v>
      </c>
      <c r="L27" s="116">
        <v>1373.7529999999999</v>
      </c>
      <c r="M27" s="116">
        <f t="shared" si="3"/>
        <v>1565.3636605477855</v>
      </c>
      <c r="N27" s="116">
        <f t="shared" si="4"/>
        <v>1540.4595946241257</v>
      </c>
      <c r="O27" s="131">
        <f t="shared" si="2"/>
        <v>1426.3922492169288</v>
      </c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2.75" customHeight="1">
      <c r="A28" s="498" t="s">
        <v>235</v>
      </c>
      <c r="B28" s="499" t="s">
        <v>47</v>
      </c>
      <c r="C28" s="116">
        <v>1792.6868131868134</v>
      </c>
      <c r="D28" s="117">
        <v>1902.6007326007325</v>
      </c>
      <c r="E28" s="116">
        <v>1948.0769230769231</v>
      </c>
      <c r="F28" s="116">
        <v>1991.3257575757575</v>
      </c>
      <c r="G28" s="116">
        <v>2148.1600000000003</v>
      </c>
      <c r="H28" s="117">
        <v>2123.4512500000001</v>
      </c>
      <c r="I28" s="116">
        <v>2218.1764831002333</v>
      </c>
      <c r="J28" s="116">
        <v>1942.1107692307694</v>
      </c>
      <c r="K28" s="116">
        <v>2459.9678461538465</v>
      </c>
      <c r="L28" s="116">
        <v>1969.7360000000001</v>
      </c>
      <c r="M28" s="116">
        <f t="shared" si="3"/>
        <v>2147.4977746212126</v>
      </c>
      <c r="N28" s="116">
        <f t="shared" si="4"/>
        <v>2129.8280975014568</v>
      </c>
      <c r="O28" s="131">
        <f t="shared" si="2"/>
        <v>2064.4682039206455</v>
      </c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2.75" customHeight="1">
      <c r="A29" s="496" t="s">
        <v>169</v>
      </c>
      <c r="B29" s="497" t="s">
        <v>47</v>
      </c>
      <c r="C29" s="116">
        <v>2797.0146520146523</v>
      </c>
      <c r="D29" s="117">
        <v>2938.0494505494503</v>
      </c>
      <c r="E29" s="116">
        <v>2934.2948717948716</v>
      </c>
      <c r="F29" s="116">
        <v>2942.8846153846157</v>
      </c>
      <c r="G29" s="116">
        <v>2939.6330000000003</v>
      </c>
      <c r="H29" s="117">
        <v>2925.00875</v>
      </c>
      <c r="I29" s="116">
        <v>3209.1377293539795</v>
      </c>
      <c r="J29" s="116">
        <v>2986.2691666666669</v>
      </c>
      <c r="K29" s="116">
        <v>3410.3494120879122</v>
      </c>
      <c r="L29" s="116">
        <v>2971.8450000000003</v>
      </c>
      <c r="M29" s="116">
        <f t="shared" si="3"/>
        <v>3144.4003270271396</v>
      </c>
      <c r="N29" s="116">
        <f t="shared" si="4"/>
        <v>3128.21597644543</v>
      </c>
      <c r="O29" s="131">
        <f t="shared" si="2"/>
        <v>3027.2585792770601</v>
      </c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2.75" customHeight="1">
      <c r="A30" s="498" t="s">
        <v>170</v>
      </c>
      <c r="B30" s="499" t="s">
        <v>106</v>
      </c>
      <c r="C30" s="116">
        <v>123.82939393939394</v>
      </c>
      <c r="D30" s="117">
        <v>124.13626602564102</v>
      </c>
      <c r="E30" s="116">
        <v>124.0185037878788</v>
      </c>
      <c r="F30" s="116">
        <v>124.43193181818182</v>
      </c>
      <c r="G30" s="116">
        <v>123.58099999999999</v>
      </c>
      <c r="H30" s="117">
        <v>123.10374999999999</v>
      </c>
      <c r="I30" s="116">
        <v>154.75229166666668</v>
      </c>
      <c r="J30" s="116">
        <v>133.76083333333332</v>
      </c>
      <c r="K30" s="116">
        <v>877.86347727272732</v>
      </c>
      <c r="L30" s="116">
        <v>132.32599999999996</v>
      </c>
      <c r="M30" s="116">
        <f t="shared" si="3"/>
        <v>324.67565056818182</v>
      </c>
      <c r="N30" s="116">
        <f t="shared" si="4"/>
        <v>367.15649029356064</v>
      </c>
      <c r="O30" s="131">
        <f t="shared" si="2"/>
        <v>227.80296572546376</v>
      </c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2.75" customHeight="1">
      <c r="A31" s="496" t="s">
        <v>236</v>
      </c>
      <c r="B31" s="497" t="s">
        <v>106</v>
      </c>
      <c r="C31" s="116">
        <v>126.36890109890112</v>
      </c>
      <c r="D31" s="117">
        <v>124.60398351648352</v>
      </c>
      <c r="E31" s="116">
        <v>127.29770604395604</v>
      </c>
      <c r="F31" s="116">
        <v>127.23808191808192</v>
      </c>
      <c r="G31" s="116">
        <v>126.274</v>
      </c>
      <c r="H31" s="117">
        <v>127.40875</v>
      </c>
      <c r="I31" s="116">
        <v>158.9543546037296</v>
      </c>
      <c r="J31" s="116">
        <v>137.07499999999999</v>
      </c>
      <c r="K31" s="116">
        <v>205.95383916083921</v>
      </c>
      <c r="L31" s="116">
        <v>135.85</v>
      </c>
      <c r="M31" s="116">
        <f t="shared" si="3"/>
        <v>159.4582984411422</v>
      </c>
      <c r="N31" s="116">
        <f t="shared" si="4"/>
        <v>159.58428440049536</v>
      </c>
      <c r="O31" s="131">
        <f t="shared" si="2"/>
        <v>143.00559993196907</v>
      </c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s="121" customFormat="1" ht="12.75" customHeight="1">
      <c r="A32" s="498" t="s">
        <v>237</v>
      </c>
      <c r="B32" s="499" t="s">
        <v>70</v>
      </c>
      <c r="C32" s="118">
        <v>1.057774025974026</v>
      </c>
      <c r="D32" s="119">
        <v>1.0692660256410256</v>
      </c>
      <c r="E32" s="118">
        <v>1.0801960539460538</v>
      </c>
      <c r="F32" s="118">
        <v>1.34</v>
      </c>
      <c r="G32" s="118">
        <v>1.31</v>
      </c>
      <c r="H32" s="119">
        <v>1.00875</v>
      </c>
      <c r="I32" s="118">
        <v>1.0527953296703296</v>
      </c>
      <c r="J32" s="116">
        <v>0.95041666666666669</v>
      </c>
      <c r="K32" s="116">
        <v>4.5599999999999996</v>
      </c>
      <c r="L32" s="116">
        <v>1.8160000000000001</v>
      </c>
      <c r="M32" s="116">
        <v>0.97</v>
      </c>
      <c r="N32" s="116">
        <v>1</v>
      </c>
      <c r="O32" s="132">
        <f t="shared" si="2"/>
        <v>1.434599841824842</v>
      </c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>
      <c r="A33" s="496" t="s">
        <v>183</v>
      </c>
      <c r="B33" s="497" t="s">
        <v>70</v>
      </c>
      <c r="C33" s="116">
        <v>27.438833333333331</v>
      </c>
      <c r="D33" s="117">
        <v>27.5625</v>
      </c>
      <c r="E33" s="116">
        <v>27.793402777777779</v>
      </c>
      <c r="F33" s="116">
        <v>24.448908730158728</v>
      </c>
      <c r="G33" s="116">
        <v>23.880000000000003</v>
      </c>
      <c r="H33" s="117">
        <v>25.396250000000002</v>
      </c>
      <c r="I33" s="116">
        <v>30.705349747474749</v>
      </c>
      <c r="J33" s="116">
        <v>29.10034090909091</v>
      </c>
      <c r="K33" s="116">
        <v>27.151555555555554</v>
      </c>
      <c r="L33" s="116">
        <v>30.267999999999994</v>
      </c>
      <c r="M33" s="116">
        <f t="shared" si="3"/>
        <v>29.306311553030305</v>
      </c>
      <c r="N33" s="116">
        <f t="shared" si="4"/>
        <v>28.956552004419187</v>
      </c>
      <c r="O33" s="131">
        <f t="shared" si="2"/>
        <v>27.667333717570042</v>
      </c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2.75" customHeight="1">
      <c r="A34" s="498" t="s">
        <v>176</v>
      </c>
      <c r="B34" s="499" t="s">
        <v>47</v>
      </c>
      <c r="C34" s="116">
        <v>22.861538461538458</v>
      </c>
      <c r="D34" s="117">
        <v>22.880494505494504</v>
      </c>
      <c r="E34" s="116">
        <v>23.576923076923077</v>
      </c>
      <c r="F34" s="116">
        <v>23.607142857142861</v>
      </c>
      <c r="G34" s="116">
        <v>23.613</v>
      </c>
      <c r="H34" s="117">
        <v>23.608750000000001</v>
      </c>
      <c r="I34" s="116">
        <v>25.345810439560438</v>
      </c>
      <c r="J34" s="116">
        <v>23.896730769230768</v>
      </c>
      <c r="K34" s="116">
        <v>28.304494505494507</v>
      </c>
      <c r="L34" s="116">
        <v>24.170999999999999</v>
      </c>
      <c r="M34" s="116">
        <f t="shared" si="3"/>
        <v>25.42950892857143</v>
      </c>
      <c r="N34" s="116">
        <f t="shared" si="4"/>
        <v>25.450433550824179</v>
      </c>
      <c r="O34" s="131">
        <f t="shared" si="2"/>
        <v>24.395485591231687</v>
      </c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2.75" customHeight="1">
      <c r="A35" s="496" t="s">
        <v>178</v>
      </c>
      <c r="B35" s="497" t="s">
        <v>179</v>
      </c>
      <c r="C35" s="116">
        <v>5.6166666666666671</v>
      </c>
      <c r="D35" s="117">
        <v>5.9196428571428568</v>
      </c>
      <c r="E35" s="116">
        <v>5.9193452380952385</v>
      </c>
      <c r="F35" s="116">
        <v>5.9111721611721606</v>
      </c>
      <c r="G35" s="116">
        <v>5.8139999999999992</v>
      </c>
      <c r="H35" s="117">
        <v>5.7924999999999995</v>
      </c>
      <c r="I35" s="116">
        <v>6.4576304945054943</v>
      </c>
      <c r="J35" s="116">
        <v>6.0762499999999999</v>
      </c>
      <c r="K35" s="116">
        <v>11.234392857142856</v>
      </c>
      <c r="L35" s="116">
        <v>6.3150000000000004</v>
      </c>
      <c r="M35" s="116">
        <f t="shared" si="3"/>
        <v>7.5208183379120879</v>
      </c>
      <c r="N35" s="116">
        <f t="shared" si="4"/>
        <v>7.7866152987637367</v>
      </c>
      <c r="O35" s="131">
        <f t="shared" si="2"/>
        <v>6.6970028259500927</v>
      </c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s="121" customFormat="1" ht="12.75" customHeight="1">
      <c r="A36" s="498" t="s">
        <v>181</v>
      </c>
      <c r="B36" s="499" t="s">
        <v>101</v>
      </c>
      <c r="C36" s="118">
        <v>5.5903496503496513</v>
      </c>
      <c r="D36" s="119">
        <v>5.8232080419580425</v>
      </c>
      <c r="E36" s="118">
        <v>5.6731837606837603</v>
      </c>
      <c r="F36" s="118">
        <v>5.4967074592074585</v>
      </c>
      <c r="G36" s="118">
        <v>5.3760000000000003</v>
      </c>
      <c r="H36" s="119">
        <v>5.4662500000000005</v>
      </c>
      <c r="I36" s="118">
        <v>6.0758942307692312</v>
      </c>
      <c r="J36" s="116">
        <v>5.7182954545454541</v>
      </c>
      <c r="K36" s="116">
        <v>7.2491666666666674</v>
      </c>
      <c r="L36" s="116">
        <v>5.8950000000000005</v>
      </c>
      <c r="M36" s="116">
        <f t="shared" si="3"/>
        <v>6.2345890879953378</v>
      </c>
      <c r="N36" s="116">
        <f t="shared" si="4"/>
        <v>6.2742628023018652</v>
      </c>
      <c r="O36" s="132">
        <f t="shared" si="2"/>
        <v>5.9060755962064553</v>
      </c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>
      <c r="A37" s="496" t="s">
        <v>280</v>
      </c>
      <c r="B37" s="497" t="s">
        <v>101</v>
      </c>
      <c r="C37" s="116">
        <v>9.67</v>
      </c>
      <c r="D37" s="117">
        <v>9.8472222222222214</v>
      </c>
      <c r="E37" s="116">
        <v>9.7178571428571434</v>
      </c>
      <c r="F37" s="116">
        <v>9.905555555555555</v>
      </c>
      <c r="G37" s="116">
        <v>10.122999999999999</v>
      </c>
      <c r="H37" s="117">
        <v>10.36375</v>
      </c>
      <c r="I37" s="116">
        <v>10.576354166666667</v>
      </c>
      <c r="J37" s="116">
        <v>10.1675</v>
      </c>
      <c r="K37" s="116">
        <v>10.4275</v>
      </c>
      <c r="L37" s="116">
        <v>9.4310000000000009</v>
      </c>
      <c r="M37" s="116">
        <f t="shared" si="3"/>
        <v>10.150588541666668</v>
      </c>
      <c r="N37" s="116">
        <f t="shared" si="4"/>
        <v>10.044147135416667</v>
      </c>
      <c r="O37" s="131">
        <f t="shared" si="2"/>
        <v>10.035372897032076</v>
      </c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2.75" customHeight="1">
      <c r="A38" s="498" t="s">
        <v>182</v>
      </c>
      <c r="B38" s="499" t="s">
        <v>101</v>
      </c>
      <c r="C38" s="122">
        <v>7.0981318681318681</v>
      </c>
      <c r="D38" s="117">
        <v>7.6490384615384617</v>
      </c>
      <c r="E38" s="122">
        <v>8.18888888888889</v>
      </c>
      <c r="F38" s="122">
        <v>8.2068181818181802</v>
      </c>
      <c r="G38" s="122">
        <v>8.0660000000000007</v>
      </c>
      <c r="H38" s="123">
        <v>8.1937499999999996</v>
      </c>
      <c r="I38" s="122">
        <v>7.6999694749694747</v>
      </c>
      <c r="J38" s="116">
        <v>5.76</v>
      </c>
      <c r="K38" s="116">
        <v>9.0010551892551884</v>
      </c>
      <c r="L38" s="116">
        <v>6.1669999999999998</v>
      </c>
      <c r="M38" s="116">
        <f t="shared" si="3"/>
        <v>7.1570061660561652</v>
      </c>
      <c r="N38" s="116">
        <f t="shared" si="4"/>
        <v>7.0212653388278383</v>
      </c>
      <c r="O38" s="131">
        <f t="shared" si="2"/>
        <v>7.5174102974571726</v>
      </c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</row>
    <row r="39" spans="1:26" ht="12.75" customHeight="1">
      <c r="A39" s="496" t="s">
        <v>240</v>
      </c>
      <c r="B39" s="497" t="s">
        <v>101</v>
      </c>
      <c r="C39" s="116">
        <v>7.7157142857142862</v>
      </c>
      <c r="D39" s="117">
        <v>7.8145833333333332</v>
      </c>
      <c r="E39" s="116">
        <v>8.1062499999999993</v>
      </c>
      <c r="F39" s="116">
        <v>9.0863095238095237</v>
      </c>
      <c r="G39" s="116">
        <v>8.854000000000001</v>
      </c>
      <c r="H39" s="117">
        <v>8.6449999999999996</v>
      </c>
      <c r="I39" s="116">
        <v>8.5644114583333337</v>
      </c>
      <c r="J39" s="116">
        <v>6.805416666666666</v>
      </c>
      <c r="K39" s="116">
        <v>9.1954047619047614</v>
      </c>
      <c r="L39" s="116">
        <v>6.6099999999999994</v>
      </c>
      <c r="M39" s="116">
        <f t="shared" si="3"/>
        <v>7.7938082217261897</v>
      </c>
      <c r="N39" s="116">
        <f t="shared" si="4"/>
        <v>7.6011574125744037</v>
      </c>
      <c r="O39" s="131">
        <f t="shared" si="2"/>
        <v>8.0660046386718758</v>
      </c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2.75" customHeight="1">
      <c r="A40" s="498" t="s">
        <v>260</v>
      </c>
      <c r="B40" s="499" t="s">
        <v>101</v>
      </c>
      <c r="C40" s="116">
        <v>2.2557142857142858</v>
      </c>
      <c r="D40" s="117">
        <v>4.0383928571428571</v>
      </c>
      <c r="E40" s="116">
        <v>2.3229166666666665</v>
      </c>
      <c r="F40" s="116">
        <v>2.3535714285714286</v>
      </c>
      <c r="G40" s="116">
        <v>2.3210000000000002</v>
      </c>
      <c r="H40" s="117">
        <v>2.4237500000000001</v>
      </c>
      <c r="I40" s="116">
        <v>2.2497916666666669</v>
      </c>
      <c r="J40" s="116">
        <v>2.425357142857143</v>
      </c>
      <c r="K40" s="116">
        <v>3.6385142857142858</v>
      </c>
      <c r="L40" s="116">
        <v>2.3270000000000004</v>
      </c>
      <c r="M40" s="116">
        <f t="shared" si="3"/>
        <v>2.6601657738095237</v>
      </c>
      <c r="N40" s="116">
        <f t="shared" si="4"/>
        <v>2.7627593005952384</v>
      </c>
      <c r="O40" s="131">
        <f t="shared" si="2"/>
        <v>2.6482444506448419</v>
      </c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2.75" customHeight="1">
      <c r="A41" s="496" t="s">
        <v>184</v>
      </c>
      <c r="B41" s="497" t="s">
        <v>284</v>
      </c>
      <c r="C41" s="116">
        <v>25.242857142857144</v>
      </c>
      <c r="D41" s="117">
        <v>28.760416666666668</v>
      </c>
      <c r="E41" s="116">
        <v>27.735119047619047</v>
      </c>
      <c r="F41" s="116">
        <v>24.961309523809526</v>
      </c>
      <c r="G41" s="116">
        <v>24.541000000000004</v>
      </c>
      <c r="H41" s="117">
        <v>23.807500000000001</v>
      </c>
      <c r="I41" s="116">
        <v>28.49453869047619</v>
      </c>
      <c r="J41" s="116">
        <v>25.356249999999999</v>
      </c>
      <c r="K41" s="116">
        <v>26.735333333333337</v>
      </c>
      <c r="L41" s="116">
        <v>25.802999999999997</v>
      </c>
      <c r="M41" s="116">
        <f t="shared" si="3"/>
        <v>26.597280505952384</v>
      </c>
      <c r="N41" s="116">
        <f t="shared" si="4"/>
        <v>26.122965959821428</v>
      </c>
      <c r="O41" s="131">
        <f t="shared" si="2"/>
        <v>26.17979757254464</v>
      </c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2.75" customHeight="1">
      <c r="A42" s="498" t="s">
        <v>268</v>
      </c>
      <c r="B42" s="499" t="s">
        <v>284</v>
      </c>
      <c r="C42" s="116">
        <v>34.194805194805198</v>
      </c>
      <c r="D42" s="117">
        <v>33.684740259740266</v>
      </c>
      <c r="E42" s="116">
        <v>34.723511904761907</v>
      </c>
      <c r="F42" s="116">
        <v>33.4375</v>
      </c>
      <c r="G42" s="116">
        <v>32.091999999999999</v>
      </c>
      <c r="H42" s="117">
        <v>32.088749999999997</v>
      </c>
      <c r="I42" s="116">
        <v>35.714450757575761</v>
      </c>
      <c r="J42" s="116">
        <v>32.817500000000003</v>
      </c>
      <c r="K42" s="116">
        <v>39.453444444444443</v>
      </c>
      <c r="L42" s="116">
        <v>34.529999999999994</v>
      </c>
      <c r="M42" s="116">
        <f t="shared" si="3"/>
        <v>35.628848800505054</v>
      </c>
      <c r="N42" s="116">
        <f t="shared" si="4"/>
        <v>35.607448311237377</v>
      </c>
      <c r="O42" s="131">
        <f t="shared" si="2"/>
        <v>34.497749972755834</v>
      </c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2.75" customHeight="1">
      <c r="A43" s="496" t="s">
        <v>243</v>
      </c>
      <c r="B43" s="497" t="s">
        <v>284</v>
      </c>
      <c r="C43" s="116">
        <v>31.066666666666663</v>
      </c>
      <c r="D43" s="117">
        <v>34.947916666666664</v>
      </c>
      <c r="E43" s="116">
        <v>33.1875</v>
      </c>
      <c r="F43" s="116">
        <v>30.75</v>
      </c>
      <c r="G43" s="116">
        <v>29.782999999999998</v>
      </c>
      <c r="H43" s="117">
        <v>31.947499999999998</v>
      </c>
      <c r="I43" s="116">
        <v>33.150357142857146</v>
      </c>
      <c r="J43" s="116">
        <v>32.5625</v>
      </c>
      <c r="K43" s="116">
        <v>36.484190476190477</v>
      </c>
      <c r="L43" s="116">
        <v>28.581</v>
      </c>
      <c r="M43" s="116">
        <f t="shared" si="3"/>
        <v>32.694511904761903</v>
      </c>
      <c r="N43" s="116">
        <f t="shared" si="4"/>
        <v>32.580550595238094</v>
      </c>
      <c r="O43" s="131">
        <f t="shared" si="2"/>
        <v>32.311307787698411</v>
      </c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2.75" customHeight="1">
      <c r="A44" s="498" t="s">
        <v>244</v>
      </c>
      <c r="B44" s="499" t="s">
        <v>285</v>
      </c>
      <c r="C44" s="116">
        <v>27.478571428571428</v>
      </c>
      <c r="D44" s="117">
        <v>30.834821428571431</v>
      </c>
      <c r="E44" s="116">
        <v>32.729166666666664</v>
      </c>
      <c r="F44" s="116">
        <v>30.483333333333331</v>
      </c>
      <c r="G44" s="116">
        <v>29.592000000000002</v>
      </c>
      <c r="H44" s="117">
        <v>34.075000000000003</v>
      </c>
      <c r="I44" s="116">
        <v>33.786111111111111</v>
      </c>
      <c r="J44" s="116">
        <v>31.759166666666665</v>
      </c>
      <c r="K44" s="116">
        <v>38.291767857142858</v>
      </c>
      <c r="L44" s="116">
        <v>31.274999999999999</v>
      </c>
      <c r="M44" s="116">
        <f t="shared" si="3"/>
        <v>33.778011408730158</v>
      </c>
      <c r="N44" s="116">
        <f t="shared" si="4"/>
        <v>33.775986483134922</v>
      </c>
      <c r="O44" s="131">
        <f t="shared" si="2"/>
        <v>32.321578031994044</v>
      </c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2.75" customHeight="1">
      <c r="A45" s="496" t="s">
        <v>245</v>
      </c>
      <c r="B45" s="497" t="s">
        <v>151</v>
      </c>
      <c r="C45" s="116"/>
      <c r="D45" s="117">
        <v>53.833333333333336</v>
      </c>
      <c r="E45" s="116"/>
      <c r="F45" s="116"/>
      <c r="G45" s="116"/>
      <c r="H45" s="117"/>
      <c r="I45" s="116"/>
      <c r="J45" s="116"/>
      <c r="K45" s="116">
        <v>75.708333333333329</v>
      </c>
      <c r="L45" s="116"/>
      <c r="M45" s="116"/>
      <c r="N45" s="116"/>
      <c r="O45" s="131">
        <f t="shared" si="2"/>
        <v>64.770833333333329</v>
      </c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2.75" customHeight="1">
      <c r="A46" s="498" t="s">
        <v>246</v>
      </c>
      <c r="B46" s="499" t="s">
        <v>12</v>
      </c>
      <c r="C46" s="116">
        <v>0.66733333333333333</v>
      </c>
      <c r="D46" s="117">
        <v>1.0012847222222223</v>
      </c>
      <c r="E46" s="116">
        <v>0.68147321428571428</v>
      </c>
      <c r="F46" s="116">
        <v>0.71354166666666663</v>
      </c>
      <c r="G46" s="116">
        <v>0.86099999999999999</v>
      </c>
      <c r="H46" s="117">
        <v>0.71250000000000002</v>
      </c>
      <c r="I46" s="116">
        <v>0.79741319444444436</v>
      </c>
      <c r="J46" s="116">
        <v>0.765625</v>
      </c>
      <c r="K46" s="116">
        <v>1.005625</v>
      </c>
      <c r="L46" s="116">
        <v>0.80099999999999993</v>
      </c>
      <c r="M46" s="116">
        <f t="shared" ref="M46:N50" si="5">AVERAGE(I46:L46)</f>
        <v>0.84241579861111116</v>
      </c>
      <c r="N46" s="116">
        <f t="shared" si="5"/>
        <v>0.85366644965277771</v>
      </c>
      <c r="O46" s="131">
        <f t="shared" si="2"/>
        <v>0.80857319826802243</v>
      </c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2.75" customHeight="1">
      <c r="A47" s="496" t="s">
        <v>286</v>
      </c>
      <c r="B47" s="497" t="s">
        <v>101</v>
      </c>
      <c r="C47" s="116">
        <v>3.6179999999999999</v>
      </c>
      <c r="D47" s="117">
        <v>3.7549999999999999</v>
      </c>
      <c r="E47" s="116">
        <v>3.6229166666666668</v>
      </c>
      <c r="F47" s="116">
        <v>3.9624999999999999</v>
      </c>
      <c r="G47" s="116">
        <v>3.8010000000000006</v>
      </c>
      <c r="H47" s="117">
        <v>4.0287500000000005</v>
      </c>
      <c r="I47" s="116">
        <v>3.8621874999999997</v>
      </c>
      <c r="J47" s="116">
        <v>4.2524999999999995</v>
      </c>
      <c r="K47" s="116">
        <v>3.7464166666666672</v>
      </c>
      <c r="L47" s="116">
        <v>3.9840000000000004</v>
      </c>
      <c r="M47" s="116">
        <f t="shared" si="5"/>
        <v>3.9612760416666664</v>
      </c>
      <c r="N47" s="116">
        <f t="shared" si="5"/>
        <v>3.9860481770833331</v>
      </c>
      <c r="O47" s="131">
        <f t="shared" si="2"/>
        <v>3.8817162543402781</v>
      </c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2.75" customHeight="1">
      <c r="A48" s="498" t="s">
        <v>185</v>
      </c>
      <c r="B48" s="499" t="s">
        <v>101</v>
      </c>
      <c r="C48" s="116">
        <v>6.453142857142856</v>
      </c>
      <c r="D48" s="117">
        <v>6.2564285714285717</v>
      </c>
      <c r="E48" s="116">
        <v>6.0345833333333339</v>
      </c>
      <c r="F48" s="116">
        <v>6.4929166666666669</v>
      </c>
      <c r="G48" s="116">
        <v>5.49</v>
      </c>
      <c r="H48" s="117">
        <v>5.6050000000000004</v>
      </c>
      <c r="I48" s="116">
        <v>6.1537202380952385</v>
      </c>
      <c r="J48" s="116">
        <v>6.1268750000000001</v>
      </c>
      <c r="K48" s="116">
        <v>5.6799333333333335</v>
      </c>
      <c r="L48" s="116">
        <v>6.1310000000000002</v>
      </c>
      <c r="M48" s="116">
        <f t="shared" si="5"/>
        <v>6.0228821428571431</v>
      </c>
      <c r="N48" s="116">
        <f t="shared" si="5"/>
        <v>5.9901726190476188</v>
      </c>
      <c r="O48" s="131">
        <f t="shared" si="2"/>
        <v>6.0363878968253957</v>
      </c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2.75" customHeight="1">
      <c r="A49" s="496" t="s">
        <v>269</v>
      </c>
      <c r="B49" s="497" t="s">
        <v>287</v>
      </c>
      <c r="C49" s="116">
        <v>1.8085606060606061</v>
      </c>
      <c r="D49" s="117">
        <v>1.8798149766899765</v>
      </c>
      <c r="E49" s="116">
        <v>1.85713141025641</v>
      </c>
      <c r="F49" s="116">
        <v>1.75689831002331</v>
      </c>
      <c r="G49" s="116">
        <v>1.7269999999999999</v>
      </c>
      <c r="H49" s="117">
        <v>1.87375</v>
      </c>
      <c r="I49" s="116">
        <v>1.8691620879120878</v>
      </c>
      <c r="J49" s="116">
        <v>1.8343750000000001</v>
      </c>
      <c r="K49" s="116">
        <v>2.7841363636363639</v>
      </c>
      <c r="L49" s="116">
        <v>1.8839999999999999</v>
      </c>
      <c r="M49" s="116">
        <f t="shared" si="5"/>
        <v>2.0929183628871129</v>
      </c>
      <c r="N49" s="116">
        <f t="shared" si="5"/>
        <v>2.1488574316308693</v>
      </c>
      <c r="O49" s="131">
        <f t="shared" si="2"/>
        <v>1.959717045758061</v>
      </c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2.75" customHeight="1">
      <c r="A50" s="498" t="s">
        <v>271</v>
      </c>
      <c r="B50" s="499" t="s">
        <v>287</v>
      </c>
      <c r="C50" s="116">
        <v>1.9669871794871796</v>
      </c>
      <c r="D50" s="117">
        <v>2.0420673076923075</v>
      </c>
      <c r="E50" s="116">
        <v>2.0491792929292929</v>
      </c>
      <c r="F50" s="116">
        <v>1.9559294871794868</v>
      </c>
      <c r="G50" s="116">
        <v>1.8939999999999997</v>
      </c>
      <c r="H50" s="117">
        <v>2.0075000000000003</v>
      </c>
      <c r="I50" s="116">
        <v>1.9897722069597068</v>
      </c>
      <c r="J50" s="116">
        <v>1.9451785714285712</v>
      </c>
      <c r="K50" s="116">
        <v>2.1716410256410255</v>
      </c>
      <c r="L50" s="116">
        <v>1.9629999999999999</v>
      </c>
      <c r="M50" s="116">
        <f t="shared" si="5"/>
        <v>2.0173979510073257</v>
      </c>
      <c r="N50" s="116">
        <f t="shared" si="5"/>
        <v>2.0243043870192308</v>
      </c>
      <c r="O50" s="131">
        <f t="shared" si="2"/>
        <v>2.0022464507786775</v>
      </c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2.75" customHeight="1">
      <c r="A51" s="496" t="s">
        <v>272</v>
      </c>
      <c r="B51" s="497" t="s">
        <v>101</v>
      </c>
      <c r="C51" s="116"/>
      <c r="D51" s="117"/>
      <c r="E51" s="116"/>
      <c r="F51" s="116"/>
      <c r="G51" s="116"/>
      <c r="H51" s="117"/>
      <c r="I51" s="116"/>
      <c r="J51" s="116"/>
      <c r="K51" s="116"/>
      <c r="L51" s="116"/>
      <c r="M51" s="116"/>
      <c r="N51" s="116"/>
      <c r="O51" s="131">
        <v>0</v>
      </c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2.75" customHeight="1">
      <c r="A52" s="498" t="s">
        <v>273</v>
      </c>
      <c r="B52" s="499" t="s">
        <v>101</v>
      </c>
      <c r="C52" s="116">
        <v>1.5215079365079365</v>
      </c>
      <c r="D52" s="117">
        <v>1.7453125</v>
      </c>
      <c r="E52" s="116">
        <v>1.5418750000000001</v>
      </c>
      <c r="F52" s="116">
        <v>1.5572916666666667</v>
      </c>
      <c r="G52" s="116">
        <v>1.7129999999999999</v>
      </c>
      <c r="H52" s="117">
        <v>1.8512500000000001</v>
      </c>
      <c r="I52" s="116">
        <v>1.7820833333333332</v>
      </c>
      <c r="J52" s="116">
        <v>1.5375000000000001</v>
      </c>
      <c r="K52" s="116">
        <v>1.8159166666666666</v>
      </c>
      <c r="L52" s="116">
        <v>1.7890000000000001</v>
      </c>
      <c r="M52" s="116">
        <f>AVERAGE(I52:L52)</f>
        <v>1.731125</v>
      </c>
      <c r="N52" s="116">
        <f>AVERAGE(J52:M52)</f>
        <v>1.718385416666667</v>
      </c>
      <c r="O52" s="131">
        <f t="shared" ref="O52:O60" si="6">AVERAGE(C52:N52)</f>
        <v>1.692020626653439</v>
      </c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2.75" customHeight="1">
      <c r="A53" s="496" t="s">
        <v>261</v>
      </c>
      <c r="B53" s="497" t="s">
        <v>101</v>
      </c>
      <c r="C53" s="116">
        <v>2.02</v>
      </c>
      <c r="D53" s="117">
        <v>2.4770833333333329</v>
      </c>
      <c r="E53" s="116">
        <v>2.4101190476190477</v>
      </c>
      <c r="F53" s="116">
        <v>2.1974999999999998</v>
      </c>
      <c r="G53" s="116">
        <v>2.8909999999999996</v>
      </c>
      <c r="H53" s="117">
        <v>2.9437500000000001</v>
      </c>
      <c r="I53" s="116">
        <v>2.5593452380952382</v>
      </c>
      <c r="J53" s="116">
        <v>2.891</v>
      </c>
      <c r="K53" s="116">
        <v>2.8092666666666668</v>
      </c>
      <c r="L53" s="116">
        <v>2.6619999999999999</v>
      </c>
      <c r="M53" s="116">
        <f>AVERAGE(I53:L53)</f>
        <v>2.7304029761904758</v>
      </c>
      <c r="N53" s="116">
        <f>AVERAGE(J53:M53)</f>
        <v>2.7731674107142856</v>
      </c>
      <c r="O53" s="131">
        <f t="shared" si="6"/>
        <v>2.6137195560515871</v>
      </c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2.75" customHeight="1">
      <c r="A54" s="498" t="s">
        <v>187</v>
      </c>
      <c r="B54" s="499" t="s">
        <v>101</v>
      </c>
      <c r="C54" s="116"/>
      <c r="D54" s="117">
        <v>5.2</v>
      </c>
      <c r="E54" s="116">
        <v>8</v>
      </c>
      <c r="F54" s="116"/>
      <c r="G54" s="116"/>
      <c r="H54" s="117">
        <v>3</v>
      </c>
      <c r="I54" s="116"/>
      <c r="J54" s="116"/>
      <c r="K54" s="116"/>
      <c r="L54" s="116"/>
      <c r="M54" s="116"/>
      <c r="N54" s="116"/>
      <c r="O54" s="131">
        <f t="shared" si="6"/>
        <v>5.3999999999999995</v>
      </c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2.75" customHeight="1">
      <c r="A55" s="496" t="s">
        <v>247</v>
      </c>
      <c r="B55" s="497" t="s">
        <v>101</v>
      </c>
      <c r="C55" s="116">
        <v>0.99857142857142855</v>
      </c>
      <c r="D55" s="117">
        <v>1.1834821428571429</v>
      </c>
      <c r="E55" s="116">
        <v>1.0997023809523812</v>
      </c>
      <c r="F55" s="116">
        <v>1.1372767857142858</v>
      </c>
      <c r="G55" s="116">
        <v>1.0219999999999998</v>
      </c>
      <c r="H55" s="117">
        <v>1.0587499999999999</v>
      </c>
      <c r="I55" s="116">
        <v>1.0104166666666665</v>
      </c>
      <c r="J55" s="116">
        <v>0.99902777777777774</v>
      </c>
      <c r="K55" s="116">
        <v>1.0779756944444445</v>
      </c>
      <c r="L55" s="116">
        <v>0.94900000000000007</v>
      </c>
      <c r="M55" s="116">
        <f t="shared" ref="M55:N60" si="7">AVERAGE(I55:L55)</f>
        <v>1.0091050347222221</v>
      </c>
      <c r="N55" s="116">
        <f t="shared" si="7"/>
        <v>1.0087771267361112</v>
      </c>
      <c r="O55" s="131">
        <f t="shared" si="6"/>
        <v>1.0461737532035382</v>
      </c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2.75" customHeight="1">
      <c r="A56" s="498" t="s">
        <v>188</v>
      </c>
      <c r="B56" s="499" t="s">
        <v>106</v>
      </c>
      <c r="C56" s="116">
        <v>102.6875</v>
      </c>
      <c r="D56" s="117">
        <v>106.05625000000001</v>
      </c>
      <c r="E56" s="116">
        <v>118.75833333333333</v>
      </c>
      <c r="F56" s="116">
        <v>112.625</v>
      </c>
      <c r="G56" s="116">
        <v>106.785</v>
      </c>
      <c r="H56" s="117">
        <v>106.74374999999999</v>
      </c>
      <c r="I56" s="116">
        <v>132.45848214285715</v>
      </c>
      <c r="J56" s="116">
        <v>128.845</v>
      </c>
      <c r="K56" s="116">
        <v>117.56214285714285</v>
      </c>
      <c r="L56" s="116">
        <v>134.54699999999997</v>
      </c>
      <c r="M56" s="116">
        <f t="shared" si="7"/>
        <v>128.35315624999998</v>
      </c>
      <c r="N56" s="116">
        <f t="shared" si="7"/>
        <v>127.3268247767857</v>
      </c>
      <c r="O56" s="131">
        <f t="shared" si="6"/>
        <v>118.5623699466766</v>
      </c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2.75" customHeight="1">
      <c r="A57" s="496" t="s">
        <v>248</v>
      </c>
      <c r="B57" s="497" t="s">
        <v>12</v>
      </c>
      <c r="C57" s="116">
        <v>1.8675555555555554</v>
      </c>
      <c r="D57" s="117">
        <v>2.0888194444444448</v>
      </c>
      <c r="E57" s="116">
        <v>2.0073958333333333</v>
      </c>
      <c r="F57" s="116">
        <v>1.7993055555555557</v>
      </c>
      <c r="G57" s="116">
        <v>1.796</v>
      </c>
      <c r="H57" s="117">
        <v>1.7137499999999999</v>
      </c>
      <c r="I57" s="116">
        <v>1.9599761904761905</v>
      </c>
      <c r="J57" s="116">
        <v>1.8587500000000001</v>
      </c>
      <c r="K57" s="116">
        <v>30.478968253968254</v>
      </c>
      <c r="L57" s="116">
        <v>1.9100000000000001</v>
      </c>
      <c r="M57" s="116">
        <f t="shared" si="7"/>
        <v>9.0519236111111105</v>
      </c>
      <c r="N57" s="116">
        <f t="shared" si="7"/>
        <v>10.824910466269841</v>
      </c>
      <c r="O57" s="131">
        <f t="shared" si="6"/>
        <v>5.6131129092261896</v>
      </c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2.75" customHeight="1">
      <c r="A58" s="498" t="s">
        <v>189</v>
      </c>
      <c r="B58" s="499" t="s">
        <v>101</v>
      </c>
      <c r="C58" s="116">
        <v>3.5093333333333332</v>
      </c>
      <c r="D58" s="117">
        <v>5.4861111111111107</v>
      </c>
      <c r="E58" s="116">
        <v>5.0408333333333326</v>
      </c>
      <c r="F58" s="116">
        <v>2.6431249999999999</v>
      </c>
      <c r="G58" s="116">
        <v>2.9409999999999998</v>
      </c>
      <c r="H58" s="117">
        <v>2.8775000000000004</v>
      </c>
      <c r="I58" s="116">
        <v>1.9065624999999999</v>
      </c>
      <c r="J58" s="116">
        <v>1.9562499999999998</v>
      </c>
      <c r="K58" s="116">
        <v>2.9628857142857141</v>
      </c>
      <c r="L58" s="116">
        <v>1.9439999999999997</v>
      </c>
      <c r="M58" s="116">
        <f t="shared" si="7"/>
        <v>2.1924245535714282</v>
      </c>
      <c r="N58" s="116">
        <f t="shared" si="7"/>
        <v>2.2638900669642856</v>
      </c>
      <c r="O58" s="131">
        <f t="shared" si="6"/>
        <v>2.9769929677166007</v>
      </c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2.75" customHeight="1">
      <c r="A59" s="496" t="s">
        <v>262</v>
      </c>
      <c r="B59" s="497" t="s">
        <v>284</v>
      </c>
      <c r="C59" s="116">
        <v>25</v>
      </c>
      <c r="D59" s="117">
        <v>21.166666666666668</v>
      </c>
      <c r="E59" s="116"/>
      <c r="F59" s="116"/>
      <c r="G59" s="116">
        <v>20.565999999999999</v>
      </c>
      <c r="H59" s="117">
        <v>25.875</v>
      </c>
      <c r="I59" s="116">
        <v>28.875</v>
      </c>
      <c r="J59" s="116">
        <v>12.375</v>
      </c>
      <c r="K59" s="116">
        <v>28.530000000000008</v>
      </c>
      <c r="L59" s="116">
        <v>22.4</v>
      </c>
      <c r="M59" s="116">
        <f t="shared" si="7"/>
        <v>23.045000000000002</v>
      </c>
      <c r="N59" s="116">
        <f t="shared" si="7"/>
        <v>21.587500000000002</v>
      </c>
      <c r="O59" s="131">
        <f t="shared" si="6"/>
        <v>22.942016666666667</v>
      </c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2.75" customHeight="1">
      <c r="A60" s="498" t="s">
        <v>288</v>
      </c>
      <c r="B60" s="499" t="s">
        <v>101</v>
      </c>
      <c r="C60" s="116">
        <v>5.4</v>
      </c>
      <c r="D60" s="117">
        <v>5.125</v>
      </c>
      <c r="E60" s="116">
        <v>5.875</v>
      </c>
      <c r="F60" s="116">
        <v>6.5</v>
      </c>
      <c r="G60" s="116">
        <v>6.3390000000000004</v>
      </c>
      <c r="H60" s="117">
        <v>6.9112499999999999</v>
      </c>
      <c r="I60" s="116">
        <v>6.1875</v>
      </c>
      <c r="J60" s="116">
        <v>5.11625</v>
      </c>
      <c r="K60" s="116">
        <v>12.333500000000001</v>
      </c>
      <c r="L60" s="116">
        <v>1.3</v>
      </c>
      <c r="M60" s="116">
        <f t="shared" si="7"/>
        <v>6.2343125000000006</v>
      </c>
      <c r="N60" s="116">
        <f t="shared" si="7"/>
        <v>6.246015625000001</v>
      </c>
      <c r="O60" s="131">
        <f t="shared" si="6"/>
        <v>6.1306523437499996</v>
      </c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2.75" customHeight="1">
      <c r="A61" s="496" t="s">
        <v>191</v>
      </c>
      <c r="B61" s="497" t="s">
        <v>47</v>
      </c>
      <c r="C61" s="116">
        <v>5.5</v>
      </c>
      <c r="D61" s="117">
        <v>7</v>
      </c>
      <c r="E61" s="116"/>
      <c r="F61" s="116"/>
      <c r="G61" s="116"/>
      <c r="H61" s="117"/>
      <c r="I61" s="116"/>
      <c r="J61" s="116"/>
      <c r="K61" s="116">
        <v>6</v>
      </c>
      <c r="L61" s="116"/>
      <c r="M61" s="116"/>
      <c r="N61" s="116"/>
      <c r="O61" s="131">
        <f>AVERAGE(C61:N61)</f>
        <v>6.166666666666667</v>
      </c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2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3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2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3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2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3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2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3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2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3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2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3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2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3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2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3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2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3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2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3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2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3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2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3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2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3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2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3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2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3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2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3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2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3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2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3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2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3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2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3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2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3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2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3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2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3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2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3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2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3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2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3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2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3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2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3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2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3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2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3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2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3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2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3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2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3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2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3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2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3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2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3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2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3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2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3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2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3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2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3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2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3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2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3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2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3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2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3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2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3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2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3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2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3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2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3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2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3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2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3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2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3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2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3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2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3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2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3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2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3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2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3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2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3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2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3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2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3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2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3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2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3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2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3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2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3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2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3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2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3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2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3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2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3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2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3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2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3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2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3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2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3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2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3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2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3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2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3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2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3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2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3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2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3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2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3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2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3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2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3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2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3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2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3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2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3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2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3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2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3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2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3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2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3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2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3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2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3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2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3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2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3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2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3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2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3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2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3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2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3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2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3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2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3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2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3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2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3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2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3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2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3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2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3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2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3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2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3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2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3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2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3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2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3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2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3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2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3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2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3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2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3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2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3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2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3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2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3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2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3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2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3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2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3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2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3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2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3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2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3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2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3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2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3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2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3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2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3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2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3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2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3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2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3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2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3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2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3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2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3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2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3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2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3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2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3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2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3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2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3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2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3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2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3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2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3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2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3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2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3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2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3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2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3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2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3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2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3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2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3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2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3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2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3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2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3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2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3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2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3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2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3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2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3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2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3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2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3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2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3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2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3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2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3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2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3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2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3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2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3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2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3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2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3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2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3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2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3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2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3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2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3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2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3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2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3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2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3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2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3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2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3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2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3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2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3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2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3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2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3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2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3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2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3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2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3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2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3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2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3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2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3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2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3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2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3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2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3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2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3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2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3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2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3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2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3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2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3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2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3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2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3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2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3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2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3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2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3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2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3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2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3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2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3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2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3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2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3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2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3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2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3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2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3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2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3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2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3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2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3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2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3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2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3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2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3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2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3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2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3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2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3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2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3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2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3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2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3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2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3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2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3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2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3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2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3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2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3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2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3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2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3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2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3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2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3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2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3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2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3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2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3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2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3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2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3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2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3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2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3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2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3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2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3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2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3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2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3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2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3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2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3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2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3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2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3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2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3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2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3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2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3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2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3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2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3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2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3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2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3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2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3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2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3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2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3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2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3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2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3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2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3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2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3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2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3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2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3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2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3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2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3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2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3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2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3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2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3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2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3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2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3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2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3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2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3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2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3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2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3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2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3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2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3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2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3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2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3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2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3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2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3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2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3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2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3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2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3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2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3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2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3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2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3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2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3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2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3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2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3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2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3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2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3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2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3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2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3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2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3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2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3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2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3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2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3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2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3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2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3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2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3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2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3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2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3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2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3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2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3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2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3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2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3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2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3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2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3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2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3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2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3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2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3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2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3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2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3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2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3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2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3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2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3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2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3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2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3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2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3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2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3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2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3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2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3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2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3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2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3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2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3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2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3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2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3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2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3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2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3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2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3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2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3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2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3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2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3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2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3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2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3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2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3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2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3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2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3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2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3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2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3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2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3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2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3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2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3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2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3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2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3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2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3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2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3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2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3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2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3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2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3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2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3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2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3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2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3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2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3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2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3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2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3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2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3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2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3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2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3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2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3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2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3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2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3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2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3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2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3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2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3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2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3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2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3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2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3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2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3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2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3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2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3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2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3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2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3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2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3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2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3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2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3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2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3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2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3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2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3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2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3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2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3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2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3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2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3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2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3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2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3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2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3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2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3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2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3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2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3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2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3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2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3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2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3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2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3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2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3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2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3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2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3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2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3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2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3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2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3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2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3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2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3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2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3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2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3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2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3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2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3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2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3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2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3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2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3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2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3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2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3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2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3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2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3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2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3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2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3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2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3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2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3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2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3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2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3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2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3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2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3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2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3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2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3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2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3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2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3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2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3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2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3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2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3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2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3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2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3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2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3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2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3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2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3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2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3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2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3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2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3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2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3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2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3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2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3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2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3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2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3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2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3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2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3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2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3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2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3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2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3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2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3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2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3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2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3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2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3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2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3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2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3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2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3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2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3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2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3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2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3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2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3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2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3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2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3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2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3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2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3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2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3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2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3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2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3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2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3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2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3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2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3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2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3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2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3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2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3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2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3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2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3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2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3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2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3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2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3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2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3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2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3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2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3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2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3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2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3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2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3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2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3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2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3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2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3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2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3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2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3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2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3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2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3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2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3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2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3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2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3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2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3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2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3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2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3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2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3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2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3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2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3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2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3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2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3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2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3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2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3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2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3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2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3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2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3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2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3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2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3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2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3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2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3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2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3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2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3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2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3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2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3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2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3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2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3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2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3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2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3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2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3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2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3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2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3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2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3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2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3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2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3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2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3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2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3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2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3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2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3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2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3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2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3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2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3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2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3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2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3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2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3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2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3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2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3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2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3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2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3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2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3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2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3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2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3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2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3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2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3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2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3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2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3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2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3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2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3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2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3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2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3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2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3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2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3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2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3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2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3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2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3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2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3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2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3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2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3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2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3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2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3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2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3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2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3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2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3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2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3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2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3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2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3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2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3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2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3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2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3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2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3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2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3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2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3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2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3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2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3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2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3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2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3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2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3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2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3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2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3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2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3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2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3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2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3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2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3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2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3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2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3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2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3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2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3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2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3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2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3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2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3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2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3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2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3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2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3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2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3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2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3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2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3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2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3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2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3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2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3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2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3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2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3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2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3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2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3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2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3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2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3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2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3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2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3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2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3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2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3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2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3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2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3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2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3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2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3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2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3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2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3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2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3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2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3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2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3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2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3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2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3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2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3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2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3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2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3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2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3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2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3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2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3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2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3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2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3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2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3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2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3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2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3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2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3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2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3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2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3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2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3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2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3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2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3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2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3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2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3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2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3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2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3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2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3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2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3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2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3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2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3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2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3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2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3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2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3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2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3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2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3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2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3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2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3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2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3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2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3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2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3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2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3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2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3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2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3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2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3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2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3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2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3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2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3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2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3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2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3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2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3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2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3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2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3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2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3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2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3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2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3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2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3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2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3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2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3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2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3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2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3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2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3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2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3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2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3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2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3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2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3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2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3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2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3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2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3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2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3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2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3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2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3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2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3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2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3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2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3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2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3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2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3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2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3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2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3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2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3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2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3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2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3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2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3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2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3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2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3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2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3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2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3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2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3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2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3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2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3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2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3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2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3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2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3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2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3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2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3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2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3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2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3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2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3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2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3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2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3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2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3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2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3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2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3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2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3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2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3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2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3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2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3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2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3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2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3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2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3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2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3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2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3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2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3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2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3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2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3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2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3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2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3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2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3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2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3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2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3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2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3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2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3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2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3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2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3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2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3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2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3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2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3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2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3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2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3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2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3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2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3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2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3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2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3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2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3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2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3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2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3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2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3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2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3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2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3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2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3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2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3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2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3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2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3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2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3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2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3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2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3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2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3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2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3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2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3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2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3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2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3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2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3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2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3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2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3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2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3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2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3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2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3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2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3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2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3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2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3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2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3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2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3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2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3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2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3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2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3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2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3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2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3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2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3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2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3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2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3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2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3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2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3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2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3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2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3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2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3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2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3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2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3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2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3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2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3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2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3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2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3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2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3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2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3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2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3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2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3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2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3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2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3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2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3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2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3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2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3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2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3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2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3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2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3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2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3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2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3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2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3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2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3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2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3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2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3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2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3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2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3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2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3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2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3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2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3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2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3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2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3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2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3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2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3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2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3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2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3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2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3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2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3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2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3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2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3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2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3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2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3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2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3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2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3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2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3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2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3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2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3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2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3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2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3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2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3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2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3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2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3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2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3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2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3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2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3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2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3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2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3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2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3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2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3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2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3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2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3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2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3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2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3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2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3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2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3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2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3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2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3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2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3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2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3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2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3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2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3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2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3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2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3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2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3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2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3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2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3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2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3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2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3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2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3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2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3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2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3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2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3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2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3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2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3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2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3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2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3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2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3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2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3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2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3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2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3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2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3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2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3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2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3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2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3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2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3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2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3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2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3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2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3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2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3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2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3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2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3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2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3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2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3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2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3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2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3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2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3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2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3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2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3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2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3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2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3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2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3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2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3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2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3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2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3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2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3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2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3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2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3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2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3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2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3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2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3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2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3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2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3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2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3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2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3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2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3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2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3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2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3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2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3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2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3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2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3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2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3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2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3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2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3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2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3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2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3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2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3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2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3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2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3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2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3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2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3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2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3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2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3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2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3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2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3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2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3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2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3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2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3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2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3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2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3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2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3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2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3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2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3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2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3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2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3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2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3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2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3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2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3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2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3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2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3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2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3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2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3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2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3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2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3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2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3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1">
    <mergeCell ref="A5:O5"/>
  </mergeCells>
  <pageMargins left="0.511811024" right="0.511811024" top="0.78740157499999996" bottom="0.78740157499999996" header="0" footer="0"/>
  <pageSetup paperSize="9" scale="89" orientation="landscape" r:id="rId1"/>
  <ignoredErrors>
    <ignoredError sqref="M7:M31 M38:M60 M33:M37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view="pageBreakPreview" zoomScaleNormal="100" zoomScaleSheetLayoutView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G20" sqref="G20"/>
    </sheetView>
  </sheetViews>
  <sheetFormatPr defaultColWidth="14.42578125" defaultRowHeight="15" customHeight="1"/>
  <cols>
    <col min="1" max="1" width="30.7109375" style="60" customWidth="1"/>
    <col min="2" max="2" width="12.140625" style="60" bestFit="1" customWidth="1"/>
    <col min="3" max="14" width="9.140625" style="60" customWidth="1"/>
    <col min="15" max="15" width="11.7109375" style="60" customWidth="1"/>
    <col min="16" max="26" width="8.7109375" style="60" customWidth="1"/>
    <col min="27" max="16384" width="14.42578125" style="60"/>
  </cols>
  <sheetData>
    <row r="1" spans="1:26" ht="12.75" customHeight="1">
      <c r="A1" s="56"/>
      <c r="B1" s="57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" customHeight="1">
      <c r="A2" s="57"/>
      <c r="B2" s="57"/>
      <c r="C2" s="5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9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" customHeight="1">
      <c r="A3" s="57"/>
      <c r="B3" s="57"/>
      <c r="C3" s="57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9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2.75" customHeight="1">
      <c r="A4" s="61"/>
      <c r="B4" s="61"/>
      <c r="C4" s="61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9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6.5" customHeight="1" thickBot="1">
      <c r="A5" s="514" t="s">
        <v>309</v>
      </c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9.25" customHeight="1" thickBot="1">
      <c r="A6" s="53" t="s">
        <v>127</v>
      </c>
      <c r="B6" s="53" t="s">
        <v>12</v>
      </c>
      <c r="C6" s="53" t="s">
        <v>128</v>
      </c>
      <c r="D6" s="54" t="s">
        <v>129</v>
      </c>
      <c r="E6" s="53" t="s">
        <v>130</v>
      </c>
      <c r="F6" s="53" t="s">
        <v>131</v>
      </c>
      <c r="G6" s="53" t="s">
        <v>132</v>
      </c>
      <c r="H6" s="53" t="s">
        <v>133</v>
      </c>
      <c r="I6" s="53" t="s">
        <v>134</v>
      </c>
      <c r="J6" s="53" t="s">
        <v>135</v>
      </c>
      <c r="K6" s="53" t="s">
        <v>136</v>
      </c>
      <c r="L6" s="53" t="s">
        <v>137</v>
      </c>
      <c r="M6" s="53" t="s">
        <v>138</v>
      </c>
      <c r="N6" s="53" t="s">
        <v>139</v>
      </c>
      <c r="O6" s="55" t="s">
        <v>277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5" customHeight="1" thickBot="1">
      <c r="A7" s="100" t="s">
        <v>248</v>
      </c>
      <c r="B7" s="101" t="s">
        <v>310</v>
      </c>
      <c r="C7" s="102">
        <v>1.92</v>
      </c>
      <c r="D7" s="102">
        <v>1.89</v>
      </c>
      <c r="E7" s="102">
        <v>1.94</v>
      </c>
      <c r="F7" s="102">
        <v>1.97</v>
      </c>
      <c r="G7" s="102">
        <v>1.8302500000000002</v>
      </c>
      <c r="H7" s="102">
        <v>1.99</v>
      </c>
      <c r="I7" s="102">
        <v>1.9479166666666667</v>
      </c>
      <c r="J7" s="102">
        <v>1.9558978174603174</v>
      </c>
      <c r="K7" s="102">
        <v>2.0489682539682539</v>
      </c>
      <c r="L7" s="102">
        <v>2.1774442918192922</v>
      </c>
      <c r="M7" s="102">
        <v>2.0654379084967318</v>
      </c>
      <c r="N7" s="102">
        <v>1.95</v>
      </c>
      <c r="O7" s="106">
        <f t="shared" ref="O7:O27" si="0">AVERAGE(C7:N7)</f>
        <v>1.9738262448676052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5" customHeight="1" thickBot="1">
      <c r="A8" s="103" t="s">
        <v>278</v>
      </c>
      <c r="B8" s="104" t="s">
        <v>101</v>
      </c>
      <c r="C8" s="105">
        <v>1.83</v>
      </c>
      <c r="D8" s="105">
        <v>1.76</v>
      </c>
      <c r="E8" s="105">
        <v>1.88</v>
      </c>
      <c r="F8" s="105">
        <v>2.02</v>
      </c>
      <c r="G8" s="105">
        <v>1.6397499999999998</v>
      </c>
      <c r="H8" s="105">
        <v>1.95</v>
      </c>
      <c r="I8" s="105">
        <v>1.7497916666666666</v>
      </c>
      <c r="J8" s="105">
        <v>1.9125000000000001</v>
      </c>
      <c r="K8" s="105">
        <v>2.1565000000000003</v>
      </c>
      <c r="L8" s="105">
        <v>1.9392361111111114</v>
      </c>
      <c r="M8" s="105">
        <v>1.9225000000000001</v>
      </c>
      <c r="N8" s="105"/>
      <c r="O8" s="107">
        <f t="shared" si="0"/>
        <v>1.8872979797979796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5" customHeight="1" thickBot="1">
      <c r="A9" s="100" t="s">
        <v>264</v>
      </c>
      <c r="B9" s="101" t="s">
        <v>101</v>
      </c>
      <c r="C9" s="102">
        <v>6.76</v>
      </c>
      <c r="D9" s="102">
        <v>6.41</v>
      </c>
      <c r="E9" s="102">
        <v>6.35</v>
      </c>
      <c r="F9" s="102">
        <v>6.26</v>
      </c>
      <c r="G9" s="102">
        <v>5.8126666666666669</v>
      </c>
      <c r="H9" s="102">
        <v>6.49</v>
      </c>
      <c r="I9" s="102">
        <v>6.3467261904761907</v>
      </c>
      <c r="J9" s="102">
        <v>6.7366666666666664</v>
      </c>
      <c r="K9" s="102">
        <v>7.0615333333333323</v>
      </c>
      <c r="L9" s="102">
        <v>7.1561538461538463</v>
      </c>
      <c r="M9" s="102">
        <v>7.2772619047619047</v>
      </c>
      <c r="N9" s="102">
        <v>7.31</v>
      </c>
      <c r="O9" s="106">
        <f t="shared" si="0"/>
        <v>6.6642507173382164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5" customHeight="1" thickBot="1">
      <c r="A10" s="100" t="s">
        <v>269</v>
      </c>
      <c r="B10" s="101" t="s">
        <v>311</v>
      </c>
      <c r="C10" s="102">
        <v>1.88</v>
      </c>
      <c r="D10" s="102">
        <v>1.83</v>
      </c>
      <c r="E10" s="102">
        <v>1.77</v>
      </c>
      <c r="F10" s="102">
        <v>1.82</v>
      </c>
      <c r="G10" s="102">
        <v>1.7884642857142858</v>
      </c>
      <c r="H10" s="102">
        <v>1.89</v>
      </c>
      <c r="I10" s="102">
        <v>1.8710725732600733</v>
      </c>
      <c r="J10" s="102">
        <v>1.8881705794205796</v>
      </c>
      <c r="K10" s="102">
        <v>2.0701363636363639</v>
      </c>
      <c r="L10" s="102">
        <v>2.0122202797202799</v>
      </c>
      <c r="M10" s="102">
        <v>2.041905361305361</v>
      </c>
      <c r="N10" s="102">
        <v>1.98</v>
      </c>
      <c r="O10" s="106">
        <f t="shared" si="0"/>
        <v>1.9034974535880786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5" customHeight="1" thickBot="1">
      <c r="A11" s="103" t="s">
        <v>271</v>
      </c>
      <c r="B11" s="104" t="s">
        <v>311</v>
      </c>
      <c r="C11" s="105">
        <v>2</v>
      </c>
      <c r="D11" s="105">
        <v>1.97</v>
      </c>
      <c r="E11" s="105">
        <v>1.93</v>
      </c>
      <c r="F11" s="105">
        <v>1.96</v>
      </c>
      <c r="G11" s="105">
        <v>1.92510989010989</v>
      </c>
      <c r="H11" s="105">
        <v>2.0699999999999998</v>
      </c>
      <c r="I11" s="105">
        <v>2.0040728021978023</v>
      </c>
      <c r="J11" s="105">
        <v>2.0053645833333333</v>
      </c>
      <c r="K11" s="105">
        <v>2.1996410256410259</v>
      </c>
      <c r="L11" s="105">
        <v>2.1386644125105665</v>
      </c>
      <c r="M11" s="105">
        <v>2.1356578947368425</v>
      </c>
      <c r="N11" s="105">
        <v>2.08</v>
      </c>
      <c r="O11" s="107">
        <f t="shared" si="0"/>
        <v>2.0348758840441215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5" customHeight="1" thickBot="1">
      <c r="A12" s="100" t="s">
        <v>231</v>
      </c>
      <c r="B12" s="101" t="s">
        <v>34</v>
      </c>
      <c r="C12" s="102">
        <v>53.73</v>
      </c>
      <c r="D12" s="102">
        <v>54.33</v>
      </c>
      <c r="E12" s="102">
        <v>54.67</v>
      </c>
      <c r="F12" s="102">
        <v>54.25</v>
      </c>
      <c r="G12" s="102">
        <v>48.407999999999994</v>
      </c>
      <c r="H12" s="102">
        <v>52.92</v>
      </c>
      <c r="I12" s="102">
        <v>51.07</v>
      </c>
      <c r="J12" s="102">
        <v>55.25</v>
      </c>
      <c r="K12" s="102">
        <v>81.833333333333329</v>
      </c>
      <c r="L12" s="102">
        <v>85.318181818181813</v>
      </c>
      <c r="M12" s="102">
        <v>86</v>
      </c>
      <c r="N12" s="102"/>
      <c r="O12" s="106">
        <f t="shared" si="0"/>
        <v>61.61631955922865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" customHeight="1" thickBot="1">
      <c r="A13" s="103" t="s">
        <v>144</v>
      </c>
      <c r="B13" s="104" t="s">
        <v>101</v>
      </c>
      <c r="C13" s="105">
        <v>1.91</v>
      </c>
      <c r="D13" s="105">
        <v>1.93</v>
      </c>
      <c r="E13" s="105">
        <v>1.98</v>
      </c>
      <c r="F13" s="105">
        <v>1.92</v>
      </c>
      <c r="G13" s="105">
        <v>1.8767307692307693</v>
      </c>
      <c r="H13" s="105">
        <v>2.14</v>
      </c>
      <c r="I13" s="105">
        <v>2.0628685897435899</v>
      </c>
      <c r="J13" s="105">
        <v>2.1225050990675989</v>
      </c>
      <c r="K13" s="105">
        <v>2.3566153846153846</v>
      </c>
      <c r="L13" s="105">
        <v>2.4126429980276134</v>
      </c>
      <c r="M13" s="105">
        <v>2.1497149122807016</v>
      </c>
      <c r="N13" s="105">
        <v>2.3304545454545451</v>
      </c>
      <c r="O13" s="107">
        <f t="shared" si="0"/>
        <v>2.0992943582016839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" customHeight="1" thickBot="1">
      <c r="A14" s="100" t="s">
        <v>145</v>
      </c>
      <c r="B14" s="101" t="s">
        <v>101</v>
      </c>
      <c r="C14" s="102">
        <v>1.95</v>
      </c>
      <c r="D14" s="102">
        <v>1.97</v>
      </c>
      <c r="E14" s="102">
        <v>1.96</v>
      </c>
      <c r="F14" s="102">
        <v>1.91</v>
      </c>
      <c r="G14" s="102">
        <v>1.8804318181818183</v>
      </c>
      <c r="H14" s="102">
        <v>2.1</v>
      </c>
      <c r="I14" s="102">
        <v>2.0596088286713288</v>
      </c>
      <c r="J14" s="102">
        <v>2.0654640151515151</v>
      </c>
      <c r="K14" s="102">
        <v>2.2437499999999999</v>
      </c>
      <c r="L14" s="102">
        <v>2.2932692307692308</v>
      </c>
      <c r="M14" s="102">
        <v>2.1782037768994287</v>
      </c>
      <c r="N14" s="102">
        <v>2.2799999999999998</v>
      </c>
      <c r="O14" s="106">
        <f t="shared" si="0"/>
        <v>2.0742273058061103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s="109" customFormat="1" ht="15" customHeight="1" thickBot="1">
      <c r="A15" s="103" t="s">
        <v>146</v>
      </c>
      <c r="B15" s="104" t="s">
        <v>101</v>
      </c>
      <c r="C15" s="105">
        <v>1.71</v>
      </c>
      <c r="D15" s="105">
        <v>1.77</v>
      </c>
      <c r="E15" s="105">
        <v>1.77</v>
      </c>
      <c r="F15" s="105">
        <v>1.8</v>
      </c>
      <c r="G15" s="105">
        <v>1.6507727272727273</v>
      </c>
      <c r="H15" s="105">
        <v>1.91</v>
      </c>
      <c r="I15" s="105">
        <v>1.8009070512820513</v>
      </c>
      <c r="J15" s="105">
        <v>1.8842628205128205</v>
      </c>
      <c r="K15" s="105">
        <v>2.0970538461538459</v>
      </c>
      <c r="L15" s="105">
        <v>2.142473372781065</v>
      </c>
      <c r="M15" s="105">
        <v>2.0509440267335002</v>
      </c>
      <c r="N15" s="105">
        <v>2.11</v>
      </c>
      <c r="O15" s="107">
        <f t="shared" si="0"/>
        <v>1.8913678203946676</v>
      </c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</row>
    <row r="16" spans="1:26" ht="15" customHeight="1" thickBot="1">
      <c r="A16" s="100" t="s">
        <v>232</v>
      </c>
      <c r="B16" s="101" t="s">
        <v>49</v>
      </c>
      <c r="C16" s="102">
        <v>1.92</v>
      </c>
      <c r="D16" s="102">
        <v>1.9</v>
      </c>
      <c r="E16" s="102">
        <v>1.92</v>
      </c>
      <c r="F16" s="102">
        <v>1.91</v>
      </c>
      <c r="G16" s="102">
        <v>1.8046250000000001</v>
      </c>
      <c r="H16" s="102">
        <v>2.0499999999999998</v>
      </c>
      <c r="I16" s="102">
        <v>1.9916887626262629</v>
      </c>
      <c r="J16" s="102">
        <v>2.027964015151515</v>
      </c>
      <c r="K16" s="102">
        <v>2.1607545454545454</v>
      </c>
      <c r="L16" s="102">
        <v>2.1763694638694639</v>
      </c>
      <c r="M16" s="102">
        <v>2.1497149122807016</v>
      </c>
      <c r="N16" s="102">
        <v>2.16</v>
      </c>
      <c r="O16" s="106">
        <f t="shared" si="0"/>
        <v>2.0142597249485408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5" customHeight="1" thickBot="1">
      <c r="A17" s="103" t="s">
        <v>234</v>
      </c>
      <c r="B17" s="104" t="s">
        <v>47</v>
      </c>
      <c r="C17" s="105">
        <v>945.13</v>
      </c>
      <c r="D17" s="105">
        <v>953.88</v>
      </c>
      <c r="E17" s="105">
        <v>940.62</v>
      </c>
      <c r="F17" s="105">
        <v>953.97</v>
      </c>
      <c r="G17" s="105">
        <v>861.49033333333341</v>
      </c>
      <c r="H17" s="105">
        <v>976.08</v>
      </c>
      <c r="I17" s="105">
        <v>955.75258158508154</v>
      </c>
      <c r="J17" s="105">
        <v>1115.364903846154</v>
      </c>
      <c r="K17" s="105">
        <v>1309.9972307692308</v>
      </c>
      <c r="L17" s="105">
        <v>1463.5288954635109</v>
      </c>
      <c r="M17" s="105">
        <v>1565.1589371980674</v>
      </c>
      <c r="N17" s="105">
        <v>1578.81</v>
      </c>
      <c r="O17" s="107">
        <f t="shared" si="0"/>
        <v>1134.9819068496149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" customHeight="1" thickBot="1">
      <c r="A18" s="100" t="s">
        <v>161</v>
      </c>
      <c r="B18" s="101" t="s">
        <v>47</v>
      </c>
      <c r="C18" s="102">
        <v>915.4</v>
      </c>
      <c r="D18" s="102">
        <v>902.63</v>
      </c>
      <c r="E18" s="102">
        <v>919.4</v>
      </c>
      <c r="F18" s="102">
        <v>918.88</v>
      </c>
      <c r="G18" s="102">
        <v>810.85409790209792</v>
      </c>
      <c r="H18" s="102">
        <v>950.24</v>
      </c>
      <c r="I18" s="102">
        <v>912.24660839160833</v>
      </c>
      <c r="J18" s="102">
        <v>1139.3134115884118</v>
      </c>
      <c r="K18" s="102">
        <v>1339.5905128205129</v>
      </c>
      <c r="L18" s="102">
        <v>1474.8982178078331</v>
      </c>
      <c r="M18" s="102">
        <v>1571.8643162393162</v>
      </c>
      <c r="N18" s="102">
        <v>1599.28</v>
      </c>
      <c r="O18" s="106">
        <f t="shared" si="0"/>
        <v>1121.216430395815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5" customHeight="1" thickBot="1">
      <c r="A19" s="103" t="s">
        <v>279</v>
      </c>
      <c r="B19" s="104" t="s">
        <v>47</v>
      </c>
      <c r="C19" s="105">
        <v>1216.8399999999999</v>
      </c>
      <c r="D19" s="105">
        <v>1223.33</v>
      </c>
      <c r="E19" s="105">
        <v>1207.55</v>
      </c>
      <c r="F19" s="105">
        <v>1250.3900000000001</v>
      </c>
      <c r="G19" s="105">
        <v>1098.7552307692308</v>
      </c>
      <c r="H19" s="105">
        <v>1308.6600000000001</v>
      </c>
      <c r="I19" s="105">
        <v>1222.2221153846153</v>
      </c>
      <c r="J19" s="105">
        <v>1503.8747710622711</v>
      </c>
      <c r="K19" s="105">
        <v>1755.916131868132</v>
      </c>
      <c r="L19" s="105">
        <v>1950.3094695688926</v>
      </c>
      <c r="M19" s="105">
        <v>2137.1304843304843</v>
      </c>
      <c r="N19" s="105">
        <v>2136.16</v>
      </c>
      <c r="O19" s="107">
        <f t="shared" si="0"/>
        <v>1500.9281835819686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5" customHeight="1" thickBot="1">
      <c r="A20" s="100" t="s">
        <v>163</v>
      </c>
      <c r="B20" s="101" t="s">
        <v>106</v>
      </c>
      <c r="C20" s="102">
        <v>159.76</v>
      </c>
      <c r="D20" s="102">
        <v>161.33000000000001</v>
      </c>
      <c r="E20" s="102">
        <v>162.24</v>
      </c>
      <c r="F20" s="102">
        <v>163.33000000000001</v>
      </c>
      <c r="G20" s="102">
        <v>139.39054545454547</v>
      </c>
      <c r="H20" s="102">
        <v>174.24</v>
      </c>
      <c r="I20" s="102">
        <v>162.41168371212117</v>
      </c>
      <c r="J20" s="102">
        <v>190.76621212121213</v>
      </c>
      <c r="K20" s="102">
        <v>210.8091818181818</v>
      </c>
      <c r="L20" s="102">
        <v>232.26717599067601</v>
      </c>
      <c r="M20" s="102">
        <v>247.44980952380953</v>
      </c>
      <c r="N20" s="102">
        <v>235.67</v>
      </c>
      <c r="O20" s="106">
        <f t="shared" si="0"/>
        <v>186.63871738504551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5" customHeight="1" thickBot="1">
      <c r="A21" s="103" t="s">
        <v>164</v>
      </c>
      <c r="B21" s="104" t="s">
        <v>106</v>
      </c>
      <c r="C21" s="105">
        <v>162.46</v>
      </c>
      <c r="D21" s="105">
        <v>164.06</v>
      </c>
      <c r="E21" s="105">
        <v>164.87</v>
      </c>
      <c r="F21" s="105">
        <v>166.57</v>
      </c>
      <c r="G21" s="105">
        <v>142.25653846153847</v>
      </c>
      <c r="H21" s="105">
        <v>177.07</v>
      </c>
      <c r="I21" s="105">
        <v>165.38879516317016</v>
      </c>
      <c r="J21" s="105">
        <v>195.59095964452214</v>
      </c>
      <c r="K21" s="105">
        <v>215.83892307692304</v>
      </c>
      <c r="L21" s="105">
        <v>234.57252465483236</v>
      </c>
      <c r="M21" s="105">
        <v>252.36643599033815</v>
      </c>
      <c r="N21" s="105">
        <v>238.85</v>
      </c>
      <c r="O21" s="107">
        <f t="shared" si="0"/>
        <v>189.99118141594371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5" customHeight="1" thickBot="1">
      <c r="A22" s="103" t="s">
        <v>147</v>
      </c>
      <c r="B22" s="104" t="s">
        <v>101</v>
      </c>
      <c r="C22" s="105">
        <v>1.74</v>
      </c>
      <c r="D22" s="105">
        <v>2.06</v>
      </c>
      <c r="E22" s="105">
        <v>1.87</v>
      </c>
      <c r="F22" s="105">
        <v>1.9</v>
      </c>
      <c r="G22" s="105">
        <v>1.7933333333333334</v>
      </c>
      <c r="H22" s="105">
        <v>2.19</v>
      </c>
      <c r="I22" s="105">
        <v>2.0895833333333331</v>
      </c>
      <c r="J22" s="105">
        <v>2.1702083333333331</v>
      </c>
      <c r="K22" s="105">
        <v>2.3916666666666666</v>
      </c>
      <c r="L22" s="105">
        <v>2.1833333333333331</v>
      </c>
      <c r="M22" s="105">
        <v>2.3458333333333332</v>
      </c>
      <c r="N22" s="105">
        <v>2.33</v>
      </c>
      <c r="O22" s="107">
        <f t="shared" si="0"/>
        <v>2.0886631944444445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5" customHeight="1" thickBot="1">
      <c r="A23" s="103" t="s">
        <v>188</v>
      </c>
      <c r="B23" s="104" t="s">
        <v>106</v>
      </c>
      <c r="C23" s="105">
        <v>132.5</v>
      </c>
      <c r="D23" s="105">
        <v>137.27000000000001</v>
      </c>
      <c r="E23" s="105">
        <v>134.6</v>
      </c>
      <c r="F23" s="105">
        <v>137.19999999999999</v>
      </c>
      <c r="G23" s="105">
        <v>104.63571428571429</v>
      </c>
      <c r="H23" s="105">
        <v>130.91999999999999</v>
      </c>
      <c r="I23" s="105">
        <v>130.3154761904762</v>
      </c>
      <c r="J23" s="105">
        <v>135.49107142857144</v>
      </c>
      <c r="K23" s="105">
        <v>146.19214285714287</v>
      </c>
      <c r="L23" s="105">
        <v>145.92939560439561</v>
      </c>
      <c r="M23" s="105">
        <v>156.44148148148147</v>
      </c>
      <c r="N23" s="105">
        <v>156.55000000000001</v>
      </c>
      <c r="O23" s="107">
        <f t="shared" si="0"/>
        <v>137.33710682064847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5" customHeight="1" thickBot="1">
      <c r="A24" s="100" t="s">
        <v>149</v>
      </c>
      <c r="B24" s="101" t="s">
        <v>34</v>
      </c>
      <c r="C24" s="102">
        <v>244.72</v>
      </c>
      <c r="D24" s="102">
        <v>248.75</v>
      </c>
      <c r="E24" s="102">
        <v>248.49</v>
      </c>
      <c r="F24" s="102">
        <v>252.25</v>
      </c>
      <c r="G24" s="102">
        <v>247.40456363636363</v>
      </c>
      <c r="H24" s="102">
        <v>269.02</v>
      </c>
      <c r="I24" s="102">
        <v>261.70156565656566</v>
      </c>
      <c r="J24" s="102">
        <v>297.98805871212119</v>
      </c>
      <c r="K24" s="102">
        <v>322.32971717171716</v>
      </c>
      <c r="L24" s="102">
        <v>335.70226107226114</v>
      </c>
      <c r="M24" s="102">
        <v>337.62777777777774</v>
      </c>
      <c r="N24" s="102">
        <v>334.56</v>
      </c>
      <c r="O24" s="106">
        <f t="shared" si="0"/>
        <v>283.37866200223385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5" customHeight="1" thickBot="1">
      <c r="A25" s="100" t="s">
        <v>245</v>
      </c>
      <c r="B25" s="101" t="s">
        <v>151</v>
      </c>
      <c r="C25" s="102"/>
      <c r="D25" s="102"/>
      <c r="E25" s="102"/>
      <c r="F25" s="102"/>
      <c r="G25" s="102"/>
      <c r="H25" s="102"/>
      <c r="I25" s="102"/>
      <c r="J25" s="102"/>
      <c r="K25" s="102">
        <v>87.777777777777771</v>
      </c>
      <c r="L25" s="102">
        <v>87.777777777777771</v>
      </c>
      <c r="M25" s="102"/>
      <c r="N25" s="102"/>
      <c r="O25" s="106">
        <f t="shared" si="0"/>
        <v>87.777777777777771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5" customHeight="1" thickBot="1">
      <c r="A26" s="103" t="s">
        <v>260</v>
      </c>
      <c r="B26" s="104" t="s">
        <v>101</v>
      </c>
      <c r="C26" s="105">
        <v>2.42</v>
      </c>
      <c r="D26" s="105">
        <v>2.35</v>
      </c>
      <c r="E26" s="105">
        <v>2.3199999999999998</v>
      </c>
      <c r="F26" s="105">
        <v>2.35</v>
      </c>
      <c r="G26" s="105">
        <v>2.3531428571428572</v>
      </c>
      <c r="H26" s="105">
        <v>2.29</v>
      </c>
      <c r="I26" s="105">
        <v>2.3464508928571428</v>
      </c>
      <c r="J26" s="105">
        <v>2.3100282738095239</v>
      </c>
      <c r="K26" s="105">
        <v>2.2645142857142857</v>
      </c>
      <c r="L26" s="105">
        <v>2.3547939560439559</v>
      </c>
      <c r="M26" s="105">
        <v>2.4306296296296295</v>
      </c>
      <c r="N26" s="105">
        <v>2.4</v>
      </c>
      <c r="O26" s="107">
        <f t="shared" si="0"/>
        <v>2.3491299912664494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5" customHeight="1" thickBot="1">
      <c r="A27" s="100" t="s">
        <v>286</v>
      </c>
      <c r="B27" s="101" t="s">
        <v>101</v>
      </c>
      <c r="C27" s="102">
        <v>4.34</v>
      </c>
      <c r="D27" s="102">
        <v>4.24</v>
      </c>
      <c r="E27" s="102">
        <v>4.24</v>
      </c>
      <c r="F27" s="102">
        <v>4.43</v>
      </c>
      <c r="G27" s="102">
        <v>3.6234999999999999</v>
      </c>
      <c r="H27" s="102">
        <v>4.24</v>
      </c>
      <c r="I27" s="102">
        <v>3.8318749999999997</v>
      </c>
      <c r="J27" s="102">
        <v>4.1868749999999997</v>
      </c>
      <c r="K27" s="102">
        <v>4.3464166666666673</v>
      </c>
      <c r="L27" s="102">
        <v>4.5265705128205118</v>
      </c>
      <c r="M27" s="102">
        <v>4.3394126984126986</v>
      </c>
      <c r="N27" s="102">
        <v>4.29</v>
      </c>
      <c r="O27" s="106">
        <f t="shared" si="0"/>
        <v>4.2195541564916565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5" customHeight="1" thickBot="1">
      <c r="A28" s="100" t="s">
        <v>272</v>
      </c>
      <c r="B28" s="101" t="s">
        <v>101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6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5" customHeight="1" thickBot="1">
      <c r="A29" s="103" t="s">
        <v>246</v>
      </c>
      <c r="B29" s="104" t="s">
        <v>310</v>
      </c>
      <c r="C29" s="105">
        <v>0.85</v>
      </c>
      <c r="D29" s="105">
        <v>0.84</v>
      </c>
      <c r="E29" s="105">
        <v>0.82</v>
      </c>
      <c r="F29" s="105">
        <v>0.86</v>
      </c>
      <c r="G29" s="105">
        <v>0.67475000000000007</v>
      </c>
      <c r="H29" s="105">
        <v>0.81</v>
      </c>
      <c r="I29" s="105">
        <v>0.78876388888888882</v>
      </c>
      <c r="J29" s="105">
        <v>0.88120535714285708</v>
      </c>
      <c r="K29" s="105">
        <v>1.0044999999999999</v>
      </c>
      <c r="L29" s="105">
        <v>0.95215659340659353</v>
      </c>
      <c r="M29" s="105">
        <v>0.97407407407407398</v>
      </c>
      <c r="N29" s="105">
        <v>1.01</v>
      </c>
      <c r="O29" s="107">
        <f t="shared" ref="O29:O34" si="1">AVERAGE(C29:N29)</f>
        <v>0.87212082612603448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5" customHeight="1" thickBot="1">
      <c r="A30" s="103" t="s">
        <v>185</v>
      </c>
      <c r="B30" s="104" t="s">
        <v>101</v>
      </c>
      <c r="C30" s="105">
        <v>5.57</v>
      </c>
      <c r="D30" s="105">
        <v>5.84</v>
      </c>
      <c r="E30" s="105">
        <v>5.76</v>
      </c>
      <c r="F30" s="105">
        <v>5.89</v>
      </c>
      <c r="G30" s="105">
        <v>5.2632500000000002</v>
      </c>
      <c r="H30" s="105">
        <v>5.56</v>
      </c>
      <c r="I30" s="105">
        <v>5.5481249999999998</v>
      </c>
      <c r="J30" s="105">
        <v>5.9001041666666669</v>
      </c>
      <c r="K30" s="105">
        <v>6.0159333333333329</v>
      </c>
      <c r="L30" s="105">
        <v>5.838974358974359</v>
      </c>
      <c r="M30" s="105">
        <v>6.2941269841269838</v>
      </c>
      <c r="N30" s="105">
        <v>6.1</v>
      </c>
      <c r="O30" s="107">
        <f t="shared" si="1"/>
        <v>5.7983761535917786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5" customHeight="1" thickBot="1">
      <c r="A31" s="103" t="s">
        <v>152</v>
      </c>
      <c r="B31" s="104" t="s">
        <v>41</v>
      </c>
      <c r="C31" s="105">
        <v>193.87</v>
      </c>
      <c r="D31" s="105">
        <v>190.73</v>
      </c>
      <c r="E31" s="105">
        <v>190.11</v>
      </c>
      <c r="F31" s="105">
        <v>193.14</v>
      </c>
      <c r="G31" s="105">
        <v>187.02055555555555</v>
      </c>
      <c r="H31" s="105">
        <v>181.87</v>
      </c>
      <c r="I31" s="105">
        <v>186.30565476190475</v>
      </c>
      <c r="J31" s="105">
        <v>194.05208333333331</v>
      </c>
      <c r="K31" s="105">
        <v>215.79342857142856</v>
      </c>
      <c r="L31" s="105">
        <v>214.82420329670327</v>
      </c>
      <c r="M31" s="105">
        <v>198.35863095238096</v>
      </c>
      <c r="N31" s="105">
        <v>218.13</v>
      </c>
      <c r="O31" s="107">
        <f t="shared" si="1"/>
        <v>197.01704637260889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s="109" customFormat="1" ht="15" customHeight="1" thickBot="1">
      <c r="A32" s="100" t="s">
        <v>154</v>
      </c>
      <c r="B32" s="101" t="s">
        <v>34</v>
      </c>
      <c r="C32" s="102"/>
      <c r="D32" s="102"/>
      <c r="E32" s="102">
        <v>223.8</v>
      </c>
      <c r="F32" s="102">
        <v>203.33</v>
      </c>
      <c r="G32" s="102"/>
      <c r="H32" s="102">
        <v>232.18</v>
      </c>
      <c r="I32" s="102">
        <v>231.20277777777778</v>
      </c>
      <c r="J32" s="102">
        <v>205.41666666666669</v>
      </c>
      <c r="K32" s="102">
        <v>206.66666666666666</v>
      </c>
      <c r="L32" s="102">
        <v>200</v>
      </c>
      <c r="M32" s="102">
        <v>200</v>
      </c>
      <c r="N32" s="102"/>
      <c r="O32" s="106">
        <f t="shared" si="1"/>
        <v>212.8245138888889</v>
      </c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</row>
    <row r="33" spans="1:26" ht="15" customHeight="1" thickBot="1">
      <c r="A33" s="103" t="s">
        <v>176</v>
      </c>
      <c r="B33" s="104" t="s">
        <v>47</v>
      </c>
      <c r="C33" s="105">
        <v>24.5</v>
      </c>
      <c r="D33" s="105">
        <v>24.68</v>
      </c>
      <c r="E33" s="105">
        <v>25.07</v>
      </c>
      <c r="F33" s="105">
        <v>25.7</v>
      </c>
      <c r="G33" s="105">
        <v>24.051384615384617</v>
      </c>
      <c r="H33" s="105">
        <v>24.98</v>
      </c>
      <c r="I33" s="105">
        <v>24.345336538461538</v>
      </c>
      <c r="J33" s="105">
        <v>25.66643772893773</v>
      </c>
      <c r="K33" s="105">
        <v>26.566494505494507</v>
      </c>
      <c r="L33" s="105">
        <v>27.219885883347423</v>
      </c>
      <c r="M33" s="105">
        <v>27.732649572649574</v>
      </c>
      <c r="N33" s="105">
        <v>28.52</v>
      </c>
      <c r="O33" s="107">
        <f t="shared" si="1"/>
        <v>25.752682403689615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5" customHeight="1" thickBot="1">
      <c r="A34" s="100" t="s">
        <v>166</v>
      </c>
      <c r="B34" s="101" t="s">
        <v>47</v>
      </c>
      <c r="C34" s="102">
        <v>1552.78</v>
      </c>
      <c r="D34" s="102">
        <v>1563.94</v>
      </c>
      <c r="E34" s="102">
        <v>1582.26</v>
      </c>
      <c r="F34" s="102">
        <v>1614.31</v>
      </c>
      <c r="G34" s="102">
        <v>1390.44</v>
      </c>
      <c r="H34" s="102">
        <v>1607.35</v>
      </c>
      <c r="I34" s="102">
        <v>1532.5742686480185</v>
      </c>
      <c r="J34" s="102">
        <v>1891.7387529137532</v>
      </c>
      <c r="K34" s="102">
        <v>2180.2260512820517</v>
      </c>
      <c r="L34" s="102">
        <v>2407.5454610453648</v>
      </c>
      <c r="M34" s="102">
        <v>2683.7747035573125</v>
      </c>
      <c r="N34" s="102">
        <v>2706.91</v>
      </c>
      <c r="O34" s="106">
        <f t="shared" si="1"/>
        <v>1892.8207697872085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5" customHeight="1" thickBot="1">
      <c r="A35" s="103" t="s">
        <v>187</v>
      </c>
      <c r="B35" s="104" t="s">
        <v>101</v>
      </c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7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s="109" customFormat="1" ht="15" customHeight="1" thickBot="1">
      <c r="A36" s="100" t="s">
        <v>184</v>
      </c>
      <c r="B36" s="101" t="s">
        <v>284</v>
      </c>
      <c r="C36" s="102">
        <v>25.5</v>
      </c>
      <c r="D36" s="102">
        <v>27.89</v>
      </c>
      <c r="E36" s="102">
        <v>26.71</v>
      </c>
      <c r="F36" s="102">
        <v>27.33</v>
      </c>
      <c r="G36" s="102">
        <v>25.485999999999997</v>
      </c>
      <c r="H36" s="102">
        <v>30.5</v>
      </c>
      <c r="I36" s="102">
        <v>28.895372023809522</v>
      </c>
      <c r="J36" s="102">
        <v>29.441964285714288</v>
      </c>
      <c r="K36" s="102">
        <v>32.891333333333336</v>
      </c>
      <c r="L36" s="102">
        <v>29.292307692307695</v>
      </c>
      <c r="M36" s="102">
        <v>30.638787878787877</v>
      </c>
      <c r="N36" s="102">
        <v>31.25</v>
      </c>
      <c r="O36" s="106">
        <f t="shared" ref="O36:O48" si="2">AVERAGE(C36:N36)</f>
        <v>28.818813767829393</v>
      </c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</row>
    <row r="37" spans="1:26" ht="15" customHeight="1" thickBot="1">
      <c r="A37" s="103" t="s">
        <v>237</v>
      </c>
      <c r="B37" s="104" t="s">
        <v>70</v>
      </c>
      <c r="C37" s="105">
        <v>1</v>
      </c>
      <c r="D37" s="105">
        <v>1.04</v>
      </c>
      <c r="E37" s="105">
        <v>1.1499999999999999</v>
      </c>
      <c r="F37" s="105">
        <v>1.0900000000000001</v>
      </c>
      <c r="G37" s="105">
        <v>0.99559523809523809</v>
      </c>
      <c r="H37" s="105">
        <v>0.95</v>
      </c>
      <c r="I37" s="105">
        <v>0.94458104395604403</v>
      </c>
      <c r="J37" s="105">
        <v>1.2429120879120878</v>
      </c>
      <c r="K37" s="105">
        <v>1.5230604395604392</v>
      </c>
      <c r="L37" s="105">
        <v>1.6905431107354185</v>
      </c>
      <c r="M37" s="105">
        <v>1.7826068376068376</v>
      </c>
      <c r="N37" s="105">
        <v>1.79</v>
      </c>
      <c r="O37" s="107">
        <f t="shared" si="2"/>
        <v>1.2666082298221724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5" customHeight="1" thickBot="1">
      <c r="A38" s="103" t="s">
        <v>268</v>
      </c>
      <c r="B38" s="104" t="s">
        <v>284</v>
      </c>
      <c r="C38" s="105">
        <v>32.75</v>
      </c>
      <c r="D38" s="105">
        <v>31.89</v>
      </c>
      <c r="E38" s="105">
        <v>33.26</v>
      </c>
      <c r="F38" s="105">
        <v>33.04</v>
      </c>
      <c r="G38" s="105">
        <v>30.768000000000001</v>
      </c>
      <c r="H38" s="105">
        <v>33.19</v>
      </c>
      <c r="I38" s="105">
        <v>33.025340909090907</v>
      </c>
      <c r="J38" s="105">
        <v>37.356944444444444</v>
      </c>
      <c r="K38" s="105">
        <v>39.739444444444445</v>
      </c>
      <c r="L38" s="105">
        <v>41.241047008547</v>
      </c>
      <c r="M38" s="105">
        <v>42.472380952380952</v>
      </c>
      <c r="N38" s="105">
        <v>37.119999999999997</v>
      </c>
      <c r="O38" s="107">
        <f t="shared" si="2"/>
        <v>35.487763146575652</v>
      </c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5" customHeight="1" thickBot="1">
      <c r="A39" s="100" t="s">
        <v>243</v>
      </c>
      <c r="B39" s="101" t="s">
        <v>284</v>
      </c>
      <c r="C39" s="102">
        <v>30</v>
      </c>
      <c r="D39" s="102">
        <v>32.479999999999997</v>
      </c>
      <c r="E39" s="102">
        <v>30.97</v>
      </c>
      <c r="F39" s="102">
        <v>32.090000000000003</v>
      </c>
      <c r="G39" s="102">
        <v>28.967571428571425</v>
      </c>
      <c r="H39" s="102">
        <v>33.92</v>
      </c>
      <c r="I39" s="102">
        <v>32.63782738095238</v>
      </c>
      <c r="J39" s="102">
        <v>33.526785714285715</v>
      </c>
      <c r="K39" s="102">
        <v>37.208190476190474</v>
      </c>
      <c r="L39" s="102">
        <v>35.682119963369964</v>
      </c>
      <c r="M39" s="102">
        <v>33.581964285714285</v>
      </c>
      <c r="N39" s="102">
        <v>31.78</v>
      </c>
      <c r="O39" s="106">
        <f t="shared" si="2"/>
        <v>32.737038270757019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5" customHeight="1" thickBot="1">
      <c r="A40" s="100" t="s">
        <v>157</v>
      </c>
      <c r="B40" s="101" t="s">
        <v>101</v>
      </c>
      <c r="C40" s="102">
        <v>1.47</v>
      </c>
      <c r="D40" s="102">
        <v>1.47</v>
      </c>
      <c r="E40" s="102">
        <v>1.49</v>
      </c>
      <c r="F40" s="102">
        <v>1.5</v>
      </c>
      <c r="G40" s="102">
        <v>1.4127936507936512</v>
      </c>
      <c r="H40" s="102">
        <v>1.5</v>
      </c>
      <c r="I40" s="102">
        <v>1.4431066849816849</v>
      </c>
      <c r="J40" s="102">
        <v>1.5340409035409035</v>
      </c>
      <c r="K40" s="102">
        <v>1.5916103896103895</v>
      </c>
      <c r="L40" s="102">
        <v>1.6431551141166527</v>
      </c>
      <c r="M40" s="102">
        <v>1.633342105263158</v>
      </c>
      <c r="N40" s="102">
        <v>1.66</v>
      </c>
      <c r="O40" s="106">
        <f t="shared" si="2"/>
        <v>1.529004070692203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5" customHeight="1" thickBot="1">
      <c r="A41" s="103" t="s">
        <v>265</v>
      </c>
      <c r="B41" s="104" t="s">
        <v>266</v>
      </c>
      <c r="C41" s="105">
        <v>323</v>
      </c>
      <c r="D41" s="105">
        <v>317.43</v>
      </c>
      <c r="E41" s="105">
        <v>309.69</v>
      </c>
      <c r="F41" s="105">
        <v>244.21</v>
      </c>
      <c r="G41" s="105">
        <v>303.62222222222221</v>
      </c>
      <c r="H41" s="105">
        <v>305.23</v>
      </c>
      <c r="I41" s="105">
        <v>311.01439393939393</v>
      </c>
      <c r="J41" s="105">
        <v>310.78863636363633</v>
      </c>
      <c r="K41" s="105">
        <v>307.81</v>
      </c>
      <c r="L41" s="105">
        <v>313.37980769230774</v>
      </c>
      <c r="M41" s="105">
        <v>298.40615384615381</v>
      </c>
      <c r="N41" s="105">
        <v>323.13</v>
      </c>
      <c r="O41" s="107">
        <f t="shared" si="2"/>
        <v>305.6426011719762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5" customHeight="1" thickBot="1">
      <c r="A42" s="103" t="s">
        <v>244</v>
      </c>
      <c r="B42" s="104" t="s">
        <v>285</v>
      </c>
      <c r="C42" s="105">
        <v>30.5</v>
      </c>
      <c r="D42" s="105">
        <v>32.35</v>
      </c>
      <c r="E42" s="105">
        <v>31.37</v>
      </c>
      <c r="F42" s="105">
        <v>31.48</v>
      </c>
      <c r="G42" s="105">
        <v>30.500666666666667</v>
      </c>
      <c r="H42" s="105">
        <v>34.299999999999997</v>
      </c>
      <c r="I42" s="105">
        <v>33.672373737373739</v>
      </c>
      <c r="J42" s="105">
        <v>36.109151785714282</v>
      </c>
      <c r="K42" s="105">
        <v>38.541767857142858</v>
      </c>
      <c r="L42" s="105">
        <v>36.978248626373627</v>
      </c>
      <c r="M42" s="105">
        <v>38.928240740740733</v>
      </c>
      <c r="N42" s="105">
        <v>36.92</v>
      </c>
      <c r="O42" s="107">
        <f t="shared" si="2"/>
        <v>34.304204117834324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5" customHeight="1" thickBot="1">
      <c r="A43" s="100" t="s">
        <v>183</v>
      </c>
      <c r="B43" s="101" t="s">
        <v>70</v>
      </c>
      <c r="C43" s="102">
        <v>31.7</v>
      </c>
      <c r="D43" s="102">
        <v>31.65</v>
      </c>
      <c r="E43" s="102">
        <v>31.74</v>
      </c>
      <c r="F43" s="102">
        <v>31.72</v>
      </c>
      <c r="G43" s="102">
        <v>25.926511363636358</v>
      </c>
      <c r="H43" s="102">
        <v>30.58</v>
      </c>
      <c r="I43" s="102">
        <v>30.372440025252523</v>
      </c>
      <c r="J43" s="102">
        <v>32.232580808080812</v>
      </c>
      <c r="K43" s="102">
        <v>33.879555555555562</v>
      </c>
      <c r="L43" s="102">
        <v>34.800610500610496</v>
      </c>
      <c r="M43" s="102">
        <v>33.375194143446855</v>
      </c>
      <c r="N43" s="102">
        <v>34.35</v>
      </c>
      <c r="O43" s="106">
        <f t="shared" si="2"/>
        <v>31.860574366381883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5" customHeight="1" thickBot="1">
      <c r="A44" s="100" t="s">
        <v>247</v>
      </c>
      <c r="B44" s="101" t="s">
        <v>101</v>
      </c>
      <c r="C44" s="102">
        <v>0.98</v>
      </c>
      <c r="D44" s="102">
        <v>0.98</v>
      </c>
      <c r="E44" s="102">
        <v>0.95</v>
      </c>
      <c r="F44" s="102">
        <v>0.96</v>
      </c>
      <c r="G44" s="102">
        <v>0.98011111111111116</v>
      </c>
      <c r="H44" s="102">
        <v>1</v>
      </c>
      <c r="I44" s="102">
        <v>0.97342261904761918</v>
      </c>
      <c r="J44" s="102">
        <v>1.0360466269841271</v>
      </c>
      <c r="K44" s="102">
        <v>1.0743805555555557</v>
      </c>
      <c r="L44" s="102">
        <v>1.1402510683760685</v>
      </c>
      <c r="M44" s="102">
        <v>1.2189560439560441</v>
      </c>
      <c r="N44" s="102">
        <v>1.22</v>
      </c>
      <c r="O44" s="106">
        <f t="shared" si="2"/>
        <v>1.0427640020858773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5" customHeight="1" thickBot="1">
      <c r="A45" s="103" t="s">
        <v>159</v>
      </c>
      <c r="B45" s="104" t="s">
        <v>34</v>
      </c>
      <c r="C45" s="105">
        <v>33.130000000000003</v>
      </c>
      <c r="D45" s="105">
        <v>45.9</v>
      </c>
      <c r="E45" s="105">
        <v>45.74</v>
      </c>
      <c r="F45" s="105">
        <v>48.45</v>
      </c>
      <c r="G45" s="105">
        <v>34.92257142857143</v>
      </c>
      <c r="H45" s="105">
        <v>46</v>
      </c>
      <c r="I45" s="105">
        <v>41.412614087301584</v>
      </c>
      <c r="J45" s="105">
        <v>40.807063492063492</v>
      </c>
      <c r="K45" s="105">
        <v>47.550488095238094</v>
      </c>
      <c r="L45" s="105">
        <v>51.12369505494506</v>
      </c>
      <c r="M45" s="105">
        <v>58.88</v>
      </c>
      <c r="N45" s="105">
        <v>64.02</v>
      </c>
      <c r="O45" s="107">
        <f t="shared" si="2"/>
        <v>46.494702679843307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5" customHeight="1" thickBot="1">
      <c r="A46" s="103" t="s">
        <v>235</v>
      </c>
      <c r="B46" s="104" t="s">
        <v>47</v>
      </c>
      <c r="C46" s="105">
        <v>2046.32</v>
      </c>
      <c r="D46" s="105">
        <v>2086</v>
      </c>
      <c r="E46" s="105">
        <v>2106.6999999999998</v>
      </c>
      <c r="F46" s="105">
        <v>2157.86</v>
      </c>
      <c r="G46" s="105">
        <v>2130.7516410256408</v>
      </c>
      <c r="H46" s="105">
        <v>2140.2600000000002</v>
      </c>
      <c r="I46" s="105">
        <v>2108.4291666666668</v>
      </c>
      <c r="J46" s="105">
        <v>2390.1142919580416</v>
      </c>
      <c r="K46" s="105">
        <v>2552.4458461538461</v>
      </c>
      <c r="L46" s="105">
        <v>2695.5</v>
      </c>
      <c r="M46" s="105">
        <v>2927.4538866930175</v>
      </c>
      <c r="N46" s="105">
        <v>2944.26</v>
      </c>
      <c r="O46" s="107">
        <f t="shared" si="2"/>
        <v>2357.1745693747675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5" customHeight="1" thickBot="1">
      <c r="A47" s="100" t="s">
        <v>240</v>
      </c>
      <c r="B47" s="101" t="s">
        <v>101</v>
      </c>
      <c r="C47" s="102">
        <v>10.119999999999999</v>
      </c>
      <c r="D47" s="102">
        <v>7.97</v>
      </c>
      <c r="E47" s="102">
        <v>7.2</v>
      </c>
      <c r="F47" s="102">
        <v>8.14</v>
      </c>
      <c r="G47" s="102">
        <v>8.7152380952380959</v>
      </c>
      <c r="H47" s="102">
        <v>8.84</v>
      </c>
      <c r="I47" s="102">
        <v>8.3312500000000007</v>
      </c>
      <c r="J47" s="102">
        <v>9.2090029761904759</v>
      </c>
      <c r="K47" s="102">
        <v>9.3374047619047609</v>
      </c>
      <c r="L47" s="102">
        <v>9.7494162087912102</v>
      </c>
      <c r="M47" s="102">
        <v>10.721282051282053</v>
      </c>
      <c r="N47" s="102">
        <v>11.22</v>
      </c>
      <c r="O47" s="106">
        <f t="shared" si="2"/>
        <v>9.1294661744505508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5" customHeight="1" thickBot="1">
      <c r="A48" s="100" t="s">
        <v>178</v>
      </c>
      <c r="B48" s="101" t="s">
        <v>179</v>
      </c>
      <c r="C48" s="102">
        <v>5.93</v>
      </c>
      <c r="D48" s="102">
        <v>6.04</v>
      </c>
      <c r="E48" s="102">
        <v>6.04</v>
      </c>
      <c r="F48" s="102">
        <v>6.08</v>
      </c>
      <c r="G48" s="102">
        <v>5.625</v>
      </c>
      <c r="H48" s="102">
        <v>6.41</v>
      </c>
      <c r="I48" s="102">
        <v>6.1566071428571432</v>
      </c>
      <c r="J48" s="102">
        <v>6.7294528388278394</v>
      </c>
      <c r="K48" s="102">
        <v>7.4363928571428577</v>
      </c>
      <c r="L48" s="102">
        <v>7.2036355311355322</v>
      </c>
      <c r="M48" s="102">
        <v>7.5631761426978814</v>
      </c>
      <c r="N48" s="102">
        <v>7.58</v>
      </c>
      <c r="O48" s="106">
        <f t="shared" si="2"/>
        <v>6.5661887093884372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5" customHeight="1" thickBot="1">
      <c r="A49" s="100" t="s">
        <v>191</v>
      </c>
      <c r="B49" s="101" t="s">
        <v>47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6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5" customHeight="1" thickBot="1">
      <c r="A50" s="100" t="s">
        <v>280</v>
      </c>
      <c r="B50" s="101" t="s">
        <v>101</v>
      </c>
      <c r="C50" s="102">
        <v>10.53</v>
      </c>
      <c r="D50" s="102">
        <v>10.199999999999999</v>
      </c>
      <c r="E50" s="102">
        <v>9.9</v>
      </c>
      <c r="F50" s="102">
        <v>10.210000000000001</v>
      </c>
      <c r="G50" s="102">
        <v>10.451142857142857</v>
      </c>
      <c r="H50" s="102">
        <v>8.66</v>
      </c>
      <c r="I50" s="102">
        <v>9.1414285714285715</v>
      </c>
      <c r="J50" s="102">
        <v>10.8046875</v>
      </c>
      <c r="K50" s="102">
        <v>11.137499999999999</v>
      </c>
      <c r="L50" s="102">
        <v>11.348214285714285</v>
      </c>
      <c r="M50" s="102">
        <v>11.762962962962964</v>
      </c>
      <c r="N50" s="102">
        <v>11.56</v>
      </c>
      <c r="O50" s="106">
        <f t="shared" ref="O50:O61" si="3">AVERAGE(C50:N50)</f>
        <v>10.475494681437391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5" customHeight="1" thickBot="1">
      <c r="A51" s="103" t="s">
        <v>181</v>
      </c>
      <c r="B51" s="104" t="s">
        <v>101</v>
      </c>
      <c r="C51" s="105">
        <v>6.27</v>
      </c>
      <c r="D51" s="105">
        <v>5.99</v>
      </c>
      <c r="E51" s="105">
        <v>5.75</v>
      </c>
      <c r="F51" s="105">
        <v>5.95</v>
      </c>
      <c r="G51" s="105">
        <v>5.4277348484848478</v>
      </c>
      <c r="H51" s="105">
        <v>6.08</v>
      </c>
      <c r="I51" s="105">
        <v>5.9234637237762238</v>
      </c>
      <c r="J51" s="105">
        <v>6.5575690628815622</v>
      </c>
      <c r="K51" s="105">
        <v>7.1871666666666671</v>
      </c>
      <c r="L51" s="105">
        <v>7.2011200338123427</v>
      </c>
      <c r="M51" s="105">
        <v>7.886507936507936</v>
      </c>
      <c r="N51" s="105">
        <v>7.8</v>
      </c>
      <c r="O51" s="107">
        <f t="shared" si="3"/>
        <v>6.5019635226774648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5" customHeight="1" thickBot="1">
      <c r="A52" s="103" t="s">
        <v>273</v>
      </c>
      <c r="B52" s="104" t="s">
        <v>101</v>
      </c>
      <c r="C52" s="105">
        <v>2</v>
      </c>
      <c r="D52" s="105">
        <v>1.81</v>
      </c>
      <c r="E52" s="105">
        <v>1.7</v>
      </c>
      <c r="F52" s="105">
        <v>1.77</v>
      </c>
      <c r="G52" s="105">
        <v>1.7790000000000004</v>
      </c>
      <c r="H52" s="105">
        <v>1.77</v>
      </c>
      <c r="I52" s="105">
        <v>1.7534375</v>
      </c>
      <c r="J52" s="105">
        <v>1.71875</v>
      </c>
      <c r="K52" s="105">
        <v>1.9187333333333334</v>
      </c>
      <c r="L52" s="105">
        <v>1.8171538461538459</v>
      </c>
      <c r="M52" s="105">
        <v>1.872638888888889</v>
      </c>
      <c r="N52" s="105">
        <v>2.06</v>
      </c>
      <c r="O52" s="107">
        <f t="shared" si="3"/>
        <v>1.830809464031339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5" customHeight="1" thickBot="1">
      <c r="A53" s="103" t="s">
        <v>288</v>
      </c>
      <c r="B53" s="104" t="s">
        <v>101</v>
      </c>
      <c r="C53" s="105"/>
      <c r="D53" s="105"/>
      <c r="E53" s="105"/>
      <c r="F53" s="105"/>
      <c r="G53" s="105">
        <v>5.3779999999999992</v>
      </c>
      <c r="H53" s="105"/>
      <c r="I53" s="105">
        <v>7.5</v>
      </c>
      <c r="J53" s="105">
        <v>9.6874999999999982</v>
      </c>
      <c r="K53" s="105">
        <v>6.533500000000001</v>
      </c>
      <c r="L53" s="105">
        <v>6.8269230769230766</v>
      </c>
      <c r="M53" s="105">
        <v>7.25</v>
      </c>
      <c r="N53" s="105">
        <v>8.25</v>
      </c>
      <c r="O53" s="107">
        <f t="shared" si="3"/>
        <v>7.3465604395604398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5" customHeight="1" thickBot="1">
      <c r="A54" s="100" t="s">
        <v>160</v>
      </c>
      <c r="B54" s="101" t="s">
        <v>34</v>
      </c>
      <c r="C54" s="102">
        <v>64.67</v>
      </c>
      <c r="D54" s="102">
        <v>65.34</v>
      </c>
      <c r="E54" s="102">
        <v>66.56</v>
      </c>
      <c r="F54" s="102">
        <v>69.25</v>
      </c>
      <c r="G54" s="102">
        <v>61.786500000000004</v>
      </c>
      <c r="H54" s="102">
        <v>81.39</v>
      </c>
      <c r="I54" s="102">
        <v>76.002812500000005</v>
      </c>
      <c r="J54" s="102">
        <v>88.517708333333346</v>
      </c>
      <c r="K54" s="102">
        <v>95.596083333333326</v>
      </c>
      <c r="L54" s="102">
        <v>110.37163461538461</v>
      </c>
      <c r="M54" s="102">
        <v>128.72222222222223</v>
      </c>
      <c r="N54" s="102">
        <v>124.33</v>
      </c>
      <c r="O54" s="106">
        <f t="shared" si="3"/>
        <v>86.044746750356111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5" customHeight="1" thickBot="1">
      <c r="A55" s="103" t="s">
        <v>182</v>
      </c>
      <c r="B55" s="104" t="s">
        <v>101</v>
      </c>
      <c r="C55" s="105">
        <v>6.62</v>
      </c>
      <c r="D55" s="105">
        <v>6.68</v>
      </c>
      <c r="E55" s="105">
        <v>6.43</v>
      </c>
      <c r="F55" s="105">
        <v>6.65</v>
      </c>
      <c r="G55" s="105">
        <v>7.6276363636363644</v>
      </c>
      <c r="H55" s="105">
        <v>7.52</v>
      </c>
      <c r="I55" s="105">
        <v>7.3735256410256405</v>
      </c>
      <c r="J55" s="105">
        <v>7.9754048382173384</v>
      </c>
      <c r="K55" s="105">
        <v>8.5890551892551876</v>
      </c>
      <c r="L55" s="105">
        <v>9.0355395886165102</v>
      </c>
      <c r="M55" s="105">
        <v>10.188611111111111</v>
      </c>
      <c r="N55" s="105">
        <v>11.2</v>
      </c>
      <c r="O55" s="107">
        <f t="shared" si="3"/>
        <v>7.9908143943218457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5" customHeight="1" thickBot="1">
      <c r="A56" s="100" t="s">
        <v>262</v>
      </c>
      <c r="B56" s="101" t="s">
        <v>284</v>
      </c>
      <c r="C56" s="102"/>
      <c r="D56" s="102">
        <v>26.61</v>
      </c>
      <c r="E56" s="102">
        <v>30.88</v>
      </c>
      <c r="F56" s="102">
        <v>30</v>
      </c>
      <c r="G56" s="102"/>
      <c r="H56" s="102">
        <v>30.5</v>
      </c>
      <c r="I56" s="102"/>
      <c r="J56" s="102">
        <v>25.125</v>
      </c>
      <c r="K56" s="102">
        <v>34.86</v>
      </c>
      <c r="L56" s="102">
        <v>35.172222222222217</v>
      </c>
      <c r="M56" s="102">
        <v>32.441111111111113</v>
      </c>
      <c r="N56" s="102">
        <v>31.58</v>
      </c>
      <c r="O56" s="106">
        <f t="shared" si="3"/>
        <v>30.796481481481482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5" customHeight="1" thickBot="1">
      <c r="A57" s="100" t="s">
        <v>261</v>
      </c>
      <c r="B57" s="101" t="s">
        <v>101</v>
      </c>
      <c r="C57" s="102">
        <v>2.95</v>
      </c>
      <c r="D57" s="102">
        <v>2.69</v>
      </c>
      <c r="E57" s="102">
        <v>2.77</v>
      </c>
      <c r="F57" s="102">
        <v>2.99</v>
      </c>
      <c r="G57" s="102">
        <v>2.9994000000000005</v>
      </c>
      <c r="H57" s="102">
        <v>2.79</v>
      </c>
      <c r="I57" s="102">
        <v>2.8533541666666666</v>
      </c>
      <c r="J57" s="102">
        <v>2.7968333333333337</v>
      </c>
      <c r="K57" s="102">
        <v>2.9032666666666662</v>
      </c>
      <c r="L57" s="102">
        <v>3.1587435897435898</v>
      </c>
      <c r="M57" s="102">
        <v>3.3186309523809521</v>
      </c>
      <c r="N57" s="102">
        <v>3.27</v>
      </c>
      <c r="O57" s="106">
        <f t="shared" si="3"/>
        <v>2.9575190590659344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5" customHeight="1" thickBot="1">
      <c r="A58" s="103" t="s">
        <v>189</v>
      </c>
      <c r="B58" s="104" t="s">
        <v>101</v>
      </c>
      <c r="C58" s="105">
        <v>1.38</v>
      </c>
      <c r="D58" s="105">
        <v>1.89</v>
      </c>
      <c r="E58" s="105">
        <v>1.63</v>
      </c>
      <c r="F58" s="105">
        <v>1.44</v>
      </c>
      <c r="G58" s="105">
        <v>2.8225000000000002</v>
      </c>
      <c r="H58" s="105">
        <v>2.0699999999999998</v>
      </c>
      <c r="I58" s="105">
        <v>1.8691666666666666</v>
      </c>
      <c r="J58" s="105">
        <v>2.7028199404761901</v>
      </c>
      <c r="K58" s="105">
        <v>3.220885714285715</v>
      </c>
      <c r="L58" s="105">
        <v>3.1965412087912082</v>
      </c>
      <c r="M58" s="105">
        <v>2.9513888888888893</v>
      </c>
      <c r="N58" s="105">
        <v>2.86</v>
      </c>
      <c r="O58" s="107">
        <f t="shared" si="3"/>
        <v>2.3361085349257222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5" customHeight="1" thickBot="1">
      <c r="A59" s="103" t="s">
        <v>170</v>
      </c>
      <c r="B59" s="104" t="s">
        <v>106</v>
      </c>
      <c r="C59" s="105">
        <v>147.97</v>
      </c>
      <c r="D59" s="105">
        <v>150.71</v>
      </c>
      <c r="E59" s="105">
        <v>151.63</v>
      </c>
      <c r="F59" s="105">
        <v>153.31</v>
      </c>
      <c r="G59" s="105">
        <v>130.44465151515152</v>
      </c>
      <c r="H59" s="105">
        <v>160.86000000000001</v>
      </c>
      <c r="I59" s="105">
        <v>151.44902840909091</v>
      </c>
      <c r="J59" s="105">
        <v>182.42718371212121</v>
      </c>
      <c r="K59" s="105">
        <v>201.12347727272726</v>
      </c>
      <c r="L59" s="105">
        <v>220.77580128205125</v>
      </c>
      <c r="M59" s="105">
        <v>237.56018759018761</v>
      </c>
      <c r="N59" s="105">
        <v>225.45</v>
      </c>
      <c r="O59" s="107">
        <f t="shared" si="3"/>
        <v>176.14252748177748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5" customHeight="1" thickBot="1">
      <c r="A60" s="100" t="s">
        <v>236</v>
      </c>
      <c r="B60" s="101" t="s">
        <v>106</v>
      </c>
      <c r="C60" s="102">
        <v>150.57</v>
      </c>
      <c r="D60" s="102">
        <v>153.47999999999999</v>
      </c>
      <c r="E60" s="102">
        <v>154.56</v>
      </c>
      <c r="F60" s="102">
        <v>156.01</v>
      </c>
      <c r="G60" s="102">
        <v>133.70046153846152</v>
      </c>
      <c r="H60" s="102">
        <v>164.34</v>
      </c>
      <c r="I60" s="102">
        <v>155.10258012820512</v>
      </c>
      <c r="J60" s="102">
        <v>187.15165472027974</v>
      </c>
      <c r="K60" s="102">
        <v>207.0498391608391</v>
      </c>
      <c r="L60" s="102">
        <v>224.26874999999998</v>
      </c>
      <c r="M60" s="102">
        <v>241.95992053140094</v>
      </c>
      <c r="N60" s="102">
        <v>228.06</v>
      </c>
      <c r="O60" s="106">
        <f t="shared" si="3"/>
        <v>179.68776717326554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5" customHeight="1" thickBot="1">
      <c r="A61" s="100" t="s">
        <v>169</v>
      </c>
      <c r="B61" s="101" t="s">
        <v>47</v>
      </c>
      <c r="C61" s="102">
        <v>3174.59</v>
      </c>
      <c r="D61" s="102">
        <v>3108.65</v>
      </c>
      <c r="E61" s="102">
        <v>3093.55</v>
      </c>
      <c r="F61" s="102">
        <v>3191.18</v>
      </c>
      <c r="G61" s="102">
        <v>2977.5986666666668</v>
      </c>
      <c r="H61" s="102">
        <v>3162.37</v>
      </c>
      <c r="I61" s="102">
        <v>3060.7820146520148</v>
      </c>
      <c r="J61" s="102">
        <v>3467.4227545371291</v>
      </c>
      <c r="K61" s="102">
        <v>3615.2554120879126</v>
      </c>
      <c r="L61" s="102">
        <v>3908.2615384615387</v>
      </c>
      <c r="M61" s="102">
        <v>4014.6672839506173</v>
      </c>
      <c r="N61" s="102">
        <v>4152.24</v>
      </c>
      <c r="O61" s="106">
        <f t="shared" si="3"/>
        <v>3410.54730586299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9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9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9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9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9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9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9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9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9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9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9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9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9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9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9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9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9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9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9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9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9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9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9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9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9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9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9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9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9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9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9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9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9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9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9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9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9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9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9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9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9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9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9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9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9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9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9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9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9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9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9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9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9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9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9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9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9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9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9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9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9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9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9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9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9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9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9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9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9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9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9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9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9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9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9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9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9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9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9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9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9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9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9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9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9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9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9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9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9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9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9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9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9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9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9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9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9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9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9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9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9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9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9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9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9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9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9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9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9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9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9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9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9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9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9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9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9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9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9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9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9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9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9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9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9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9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9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9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9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9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9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9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9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9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9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9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9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9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9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9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9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9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9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9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9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9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9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9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9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9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9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9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9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9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9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9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9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9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9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9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9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9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9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9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9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9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9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9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9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9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9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9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9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9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9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9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9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9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9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9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9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9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9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9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9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9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9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9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9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9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9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9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9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9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9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9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9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9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9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9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9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9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9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9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9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9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9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9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9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9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9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9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9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9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9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9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9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9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9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9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9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9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9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9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9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9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9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9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9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9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9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9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9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9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9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9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9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9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9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9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9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9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9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9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9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9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9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9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9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9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9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9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9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9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9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9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9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9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9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9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9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9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9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9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9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9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9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9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9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9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9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9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9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9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9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9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9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9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9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9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9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9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9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9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9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9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9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9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9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9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9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9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9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9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9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9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9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9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9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9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9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9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9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9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9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9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9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9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9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9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9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9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9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9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9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9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9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9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9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9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9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9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9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9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9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9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9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9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9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9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9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9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9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9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9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9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9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9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9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9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9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9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9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9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9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9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9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9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9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9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9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9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9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9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9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9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9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9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9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9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9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9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9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9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9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9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9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9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9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9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9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9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9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9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9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9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9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9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9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9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9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9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9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9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9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9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9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9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9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9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9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9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9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9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9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9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9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9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9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9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9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9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9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9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9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9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9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9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9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9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9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9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9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9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9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9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9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9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9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9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9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9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9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9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9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9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9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9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9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9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9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9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9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9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9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9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9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9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9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9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9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9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9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9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9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9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9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9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9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9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9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9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9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9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9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9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9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9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9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9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9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9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9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9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9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9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9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9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9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9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9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9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9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9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9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9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9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9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9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9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9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9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9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9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9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9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9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9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9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9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9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9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9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9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9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9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9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9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9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9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9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9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9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9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9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9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9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9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9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9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9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9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9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9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9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9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9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9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9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9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9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9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9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9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9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9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9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9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9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9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9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9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9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9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9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9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9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9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9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9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9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9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9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9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9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9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9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9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9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9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9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9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9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9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9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9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9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9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9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9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9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9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9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9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9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9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9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9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9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9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9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9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9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9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9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9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9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9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9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9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9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9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9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9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9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9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9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9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9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9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9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9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9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9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9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9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9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9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9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9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9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9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9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9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9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9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9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9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9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9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9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9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9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9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9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9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9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9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9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9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9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9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9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9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9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9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9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9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9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9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9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9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9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9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9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9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9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9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9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9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9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9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9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9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9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9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9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9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9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9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9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9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9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9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9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9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9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9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9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9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9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9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9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9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9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9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9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9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9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9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9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9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9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9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9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9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9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9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9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9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9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9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9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9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9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9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9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9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9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9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9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9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9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9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9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9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9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9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9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9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9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9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9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9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9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9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9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9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9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9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9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9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9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9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9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9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9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9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9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9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9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9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9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9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9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9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9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9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9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9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9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9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9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9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9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9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9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9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9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9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9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9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9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9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9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9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9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9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9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9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9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9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9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9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9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9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9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9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9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9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9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9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9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9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9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9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9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9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9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9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9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9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9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9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9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9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9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9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9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9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9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9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9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9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9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9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9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9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9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9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9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9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9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9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9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9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9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9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9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9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9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9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9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9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9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9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9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9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9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9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9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9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9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9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9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9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9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9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9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9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9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9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9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9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9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9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9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9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9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9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9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9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9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9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9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9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9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9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9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9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9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9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9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9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9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9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9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9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9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9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9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9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9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9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9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9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9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9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9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9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9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9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9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9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9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9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9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9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9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9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9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9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9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9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9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9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9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9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9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9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9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9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9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9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9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9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9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9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9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9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9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9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9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9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9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9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9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9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9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9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9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9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9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9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9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9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9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9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9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9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9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9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9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9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9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9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9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9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9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9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9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9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9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9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9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9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9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9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9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9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9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9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9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9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9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9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sortState ref="A7:O61">
    <sortCondition ref="A7"/>
  </sortState>
  <mergeCells count="1">
    <mergeCell ref="A5:O5"/>
  </mergeCells>
  <pageMargins left="0.511811024" right="0.511811024" top="0.78740157499999996" bottom="0.78740157499999996" header="0.31496062000000002" footer="0.31496062000000002"/>
  <pageSetup paperSize="9" scale="57" orientation="landscape" horizontalDpi="4294967293" verticalDpi="4294967293" r:id="rId1"/>
  <colBreaks count="1" manualBreakCount="1">
    <brk id="15" max="60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Normal="100" workbookViewId="0">
      <pane xSplit="2" ySplit="6" topLeftCell="F19" activePane="bottomRight" state="frozen"/>
      <selection pane="topRight" activeCell="C1" sqref="C1"/>
      <selection pane="bottomLeft" activeCell="A7" sqref="A7"/>
      <selection pane="bottomRight" activeCell="G20" sqref="G20"/>
    </sheetView>
  </sheetViews>
  <sheetFormatPr defaultColWidth="14.42578125" defaultRowHeight="15" customHeight="1"/>
  <cols>
    <col min="1" max="1" width="30.7109375" style="60" customWidth="1"/>
    <col min="2" max="2" width="12.140625" style="60" bestFit="1" customWidth="1"/>
    <col min="3" max="14" width="9.140625" style="60" customWidth="1"/>
    <col min="15" max="15" width="11.7109375" style="60" customWidth="1"/>
    <col min="16" max="26" width="8.7109375" style="60" customWidth="1"/>
    <col min="27" max="16384" width="14.42578125" style="60"/>
  </cols>
  <sheetData>
    <row r="1" spans="1:26" ht="12.75" customHeight="1">
      <c r="A1" s="56"/>
      <c r="B1" s="57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" customHeight="1">
      <c r="A2" s="57"/>
      <c r="B2" s="57"/>
      <c r="C2" s="5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9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" customHeight="1">
      <c r="A3" s="57"/>
      <c r="B3" s="57"/>
      <c r="C3" s="57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9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2.75" customHeight="1">
      <c r="A4" s="61"/>
      <c r="B4" s="61"/>
      <c r="C4" s="61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9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6.5" customHeight="1" thickBot="1">
      <c r="A5" s="514" t="s">
        <v>312</v>
      </c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9.25" customHeight="1" thickBot="1">
      <c r="A6" s="53" t="s">
        <v>127</v>
      </c>
      <c r="B6" s="53" t="s">
        <v>12</v>
      </c>
      <c r="C6" s="53" t="s">
        <v>128</v>
      </c>
      <c r="D6" s="54" t="s">
        <v>129</v>
      </c>
      <c r="E6" s="53" t="s">
        <v>130</v>
      </c>
      <c r="F6" s="53" t="s">
        <v>131</v>
      </c>
      <c r="G6" s="53" t="s">
        <v>132</v>
      </c>
      <c r="H6" s="53" t="s">
        <v>133</v>
      </c>
      <c r="I6" s="53" t="s">
        <v>134</v>
      </c>
      <c r="J6" s="53" t="s">
        <v>135</v>
      </c>
      <c r="K6" s="53" t="s">
        <v>136</v>
      </c>
      <c r="L6" s="53" t="s">
        <v>137</v>
      </c>
      <c r="M6" s="53" t="s">
        <v>138</v>
      </c>
      <c r="N6" s="53" t="s">
        <v>139</v>
      </c>
      <c r="O6" s="55" t="s">
        <v>277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5" customHeight="1" thickBot="1">
      <c r="A7" s="100" t="s">
        <v>248</v>
      </c>
      <c r="B7" s="101" t="s">
        <v>310</v>
      </c>
      <c r="C7" s="102">
        <v>2.0499999999999998</v>
      </c>
      <c r="D7" s="102">
        <v>2.04</v>
      </c>
      <c r="E7" s="102">
        <v>1.95</v>
      </c>
      <c r="F7" s="102">
        <v>1.96</v>
      </c>
      <c r="G7" s="102">
        <v>2.06</v>
      </c>
      <c r="H7" s="102">
        <v>2.0376309523809524</v>
      </c>
      <c r="I7" s="102">
        <v>2.1991071428571427</v>
      </c>
      <c r="J7" s="102">
        <v>2.3470549773755658</v>
      </c>
      <c r="K7" s="102">
        <v>2.345735294117647</v>
      </c>
      <c r="L7" s="102">
        <v>2.3946770833333333</v>
      </c>
      <c r="M7" s="102">
        <v>2.4683098447712415</v>
      </c>
      <c r="N7" s="102">
        <v>2.4196507352941174</v>
      </c>
      <c r="O7" s="106">
        <f t="shared" ref="O7:O27" si="0">AVERAGE(C7:N7)</f>
        <v>2.1893471691774997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5" customHeight="1" thickBot="1">
      <c r="A8" s="103" t="s">
        <v>278</v>
      </c>
      <c r="B8" s="104" t="s">
        <v>101</v>
      </c>
      <c r="C8" s="105">
        <v>2.37</v>
      </c>
      <c r="D8" s="105">
        <v>1.9</v>
      </c>
      <c r="E8" s="105">
        <v>1.9</v>
      </c>
      <c r="F8" s="105">
        <v>1.91</v>
      </c>
      <c r="G8" s="105">
        <v>2.02</v>
      </c>
      <c r="H8" s="105">
        <v>2.0058750000000001</v>
      </c>
      <c r="I8" s="105">
        <v>2.1100000000000003</v>
      </c>
      <c r="J8" s="105">
        <v>1.9066666666666667</v>
      </c>
      <c r="K8" s="105">
        <v>1.88</v>
      </c>
      <c r="L8" s="105">
        <v>1.88</v>
      </c>
      <c r="M8" s="105">
        <v>2</v>
      </c>
      <c r="N8" s="105">
        <v>1.92</v>
      </c>
      <c r="O8" s="107">
        <f t="shared" si="0"/>
        <v>1.9835451388888885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5" customHeight="1" thickBot="1">
      <c r="A9" s="100" t="s">
        <v>264</v>
      </c>
      <c r="B9" s="101" t="s">
        <v>101</v>
      </c>
      <c r="C9" s="102">
        <v>7.27</v>
      </c>
      <c r="D9" s="102">
        <v>7.01</v>
      </c>
      <c r="E9" s="102">
        <v>6.89</v>
      </c>
      <c r="F9" s="102">
        <v>6.94</v>
      </c>
      <c r="G9" s="102">
        <v>7.49</v>
      </c>
      <c r="H9" s="102">
        <v>7.1964285714285712</v>
      </c>
      <c r="I9" s="102">
        <v>7.8307142857142846</v>
      </c>
      <c r="J9" s="102">
        <v>7.1191666666666666</v>
      </c>
      <c r="K9" s="102">
        <v>7.0525000000000002</v>
      </c>
      <c r="L9" s="102">
        <v>7.1025000000000009</v>
      </c>
      <c r="M9" s="102">
        <v>7.6074999999999999</v>
      </c>
      <c r="N9" s="102">
        <v>7.6317857142857148</v>
      </c>
      <c r="O9" s="106">
        <f t="shared" si="0"/>
        <v>7.2617162698412701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5" customHeight="1" thickBot="1">
      <c r="A10" s="103" t="s">
        <v>269</v>
      </c>
      <c r="B10" s="104" t="s">
        <v>311</v>
      </c>
      <c r="C10" s="105">
        <v>2.04</v>
      </c>
      <c r="D10" s="105">
        <v>1.99</v>
      </c>
      <c r="E10" s="105">
        <v>2.06</v>
      </c>
      <c r="F10" s="105">
        <v>2.04</v>
      </c>
      <c r="G10" s="105">
        <v>2.0299999999999998</v>
      </c>
      <c r="H10" s="105">
        <v>2.0118076923076926</v>
      </c>
      <c r="I10" s="105">
        <v>2.31</v>
      </c>
      <c r="J10" s="105">
        <v>2.3167702084786486</v>
      </c>
      <c r="K10" s="105">
        <v>2.2991666666666664</v>
      </c>
      <c r="L10" s="105">
        <v>2.2817804347826085</v>
      </c>
      <c r="M10" s="105">
        <v>2.351789772727273</v>
      </c>
      <c r="N10" s="105">
        <v>2.387302371541502</v>
      </c>
      <c r="O10" s="107">
        <f t="shared" si="0"/>
        <v>2.1765514288753658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5" customHeight="1" thickBot="1">
      <c r="A11" s="100" t="s">
        <v>271</v>
      </c>
      <c r="B11" s="101" t="s">
        <v>311</v>
      </c>
      <c r="C11" s="102">
        <v>2.15</v>
      </c>
      <c r="D11" s="102">
        <v>2.11</v>
      </c>
      <c r="E11" s="102">
        <v>2.15</v>
      </c>
      <c r="F11" s="102">
        <v>2.19</v>
      </c>
      <c r="G11" s="102">
        <v>2.16</v>
      </c>
      <c r="H11" s="102">
        <v>2.1508630952380958</v>
      </c>
      <c r="I11" s="102">
        <v>2.3461363636363637</v>
      </c>
      <c r="J11" s="102">
        <v>2.496999374550458</v>
      </c>
      <c r="K11" s="102">
        <v>2.3657352941176466</v>
      </c>
      <c r="L11" s="102">
        <v>2.4328216374269003</v>
      </c>
      <c r="M11" s="102">
        <v>2.4756346749226004</v>
      </c>
      <c r="N11" s="102">
        <v>2.6075065789473681</v>
      </c>
      <c r="O11" s="106">
        <f t="shared" si="0"/>
        <v>2.3029747515699528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5" customHeight="1" thickBot="1">
      <c r="A12" s="103" t="s">
        <v>231</v>
      </c>
      <c r="B12" s="104" t="s">
        <v>34</v>
      </c>
      <c r="C12" s="105"/>
      <c r="D12" s="105"/>
      <c r="E12" s="105">
        <v>111.25</v>
      </c>
      <c r="F12" s="105">
        <v>90</v>
      </c>
      <c r="G12" s="105">
        <v>92.26</v>
      </c>
      <c r="H12" s="105">
        <v>86.68</v>
      </c>
      <c r="I12" s="105">
        <v>88.34</v>
      </c>
      <c r="J12" s="105">
        <v>90.4</v>
      </c>
      <c r="K12" s="105">
        <v>93.5</v>
      </c>
      <c r="L12" s="105">
        <v>98</v>
      </c>
      <c r="M12" s="105">
        <v>91</v>
      </c>
      <c r="N12" s="105">
        <v>97.5</v>
      </c>
      <c r="O12" s="106">
        <f t="shared" si="0"/>
        <v>93.893000000000001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" customHeight="1" thickBot="1">
      <c r="A13" s="100" t="s">
        <v>144</v>
      </c>
      <c r="B13" s="101" t="s">
        <v>101</v>
      </c>
      <c r="C13" s="102">
        <v>2.2999999999999998</v>
      </c>
      <c r="D13" s="102">
        <v>2.2200000000000002</v>
      </c>
      <c r="E13" s="102">
        <v>2.2200000000000002</v>
      </c>
      <c r="F13" s="102">
        <v>2.09</v>
      </c>
      <c r="G13" s="102">
        <v>2.13</v>
      </c>
      <c r="H13" s="102">
        <v>2.1459733201581028</v>
      </c>
      <c r="I13" s="102">
        <v>2.8309782608695655</v>
      </c>
      <c r="J13" s="102">
        <v>2.5389913733609388</v>
      </c>
      <c r="K13" s="102">
        <v>2.4729249011857708</v>
      </c>
      <c r="L13" s="102">
        <v>2.5378958333333332</v>
      </c>
      <c r="M13" s="102">
        <v>2.6170516304347826</v>
      </c>
      <c r="N13" s="102">
        <v>3.0138285189257732</v>
      </c>
      <c r="O13" s="106">
        <f t="shared" si="0"/>
        <v>2.4264703198556892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" customHeight="1" thickBot="1">
      <c r="A14" s="103" t="s">
        <v>145</v>
      </c>
      <c r="B14" s="104" t="s">
        <v>101</v>
      </c>
      <c r="C14" s="105">
        <v>2.29</v>
      </c>
      <c r="D14" s="105">
        <v>2.17</v>
      </c>
      <c r="E14" s="105">
        <v>2.14</v>
      </c>
      <c r="F14" s="105">
        <v>2.0299999999999998</v>
      </c>
      <c r="G14" s="105">
        <v>2.02</v>
      </c>
      <c r="H14" s="105">
        <v>2.0351488095238102</v>
      </c>
      <c r="I14" s="105">
        <v>2.2007500000000002</v>
      </c>
      <c r="J14" s="105">
        <v>2.2780014005602238</v>
      </c>
      <c r="K14" s="105">
        <v>2.2301513157894739</v>
      </c>
      <c r="L14" s="105">
        <v>2.2271303258145365</v>
      </c>
      <c r="M14" s="105">
        <v>2.3897500000000003</v>
      </c>
      <c r="N14" s="105">
        <v>2.541100328947369</v>
      </c>
      <c r="O14" s="107">
        <f t="shared" si="0"/>
        <v>2.2126693483862843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s="109" customFormat="1" ht="15" customHeight="1" thickBot="1">
      <c r="A15" s="100" t="s">
        <v>146</v>
      </c>
      <c r="B15" s="101" t="s">
        <v>101</v>
      </c>
      <c r="C15" s="102">
        <v>2.15</v>
      </c>
      <c r="D15" s="102">
        <v>2.0299999999999998</v>
      </c>
      <c r="E15" s="102">
        <v>2.09</v>
      </c>
      <c r="F15" s="102">
        <v>1.98</v>
      </c>
      <c r="G15" s="102">
        <v>2</v>
      </c>
      <c r="H15" s="102">
        <v>1.9921842105263159</v>
      </c>
      <c r="I15" s="102">
        <v>2.1120000000000001</v>
      </c>
      <c r="J15" s="102">
        <v>2.3586684210526316</v>
      </c>
      <c r="K15" s="102">
        <v>2.2430336257309937</v>
      </c>
      <c r="L15" s="102">
        <v>2.2166184210526314</v>
      </c>
      <c r="M15" s="102">
        <v>2.22953947368421</v>
      </c>
      <c r="N15" s="102">
        <v>2.3186547619047619</v>
      </c>
      <c r="O15" s="106">
        <f t="shared" si="0"/>
        <v>2.1433915761626285</v>
      </c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</row>
    <row r="16" spans="1:26" ht="15" customHeight="1" thickBot="1">
      <c r="A16" s="103" t="s">
        <v>232</v>
      </c>
      <c r="B16" s="104" t="s">
        <v>49</v>
      </c>
      <c r="C16" s="105">
        <v>2.15</v>
      </c>
      <c r="D16" s="105">
        <v>2.0699999999999998</v>
      </c>
      <c r="E16" s="105">
        <v>2.08</v>
      </c>
      <c r="F16" s="105">
        <v>1.99</v>
      </c>
      <c r="G16" s="105">
        <v>1.97</v>
      </c>
      <c r="H16" s="105">
        <v>2.0084761904761903</v>
      </c>
      <c r="I16" s="105">
        <v>2.1028571428571428</v>
      </c>
      <c r="J16" s="105">
        <v>2.3030533910533912</v>
      </c>
      <c r="K16" s="105">
        <v>2.2535714285714286</v>
      </c>
      <c r="L16" s="105">
        <v>2.1793560606060605</v>
      </c>
      <c r="M16" s="105">
        <v>2.19625</v>
      </c>
      <c r="N16" s="105">
        <v>2.3625534188034187</v>
      </c>
      <c r="O16" s="107">
        <f t="shared" si="0"/>
        <v>2.1388431360306361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5" customHeight="1" thickBot="1">
      <c r="A17" s="100" t="s">
        <v>234</v>
      </c>
      <c r="B17" s="101" t="s">
        <v>47</v>
      </c>
      <c r="C17" s="102">
        <v>1547.62</v>
      </c>
      <c r="D17" s="102">
        <v>1663.47</v>
      </c>
      <c r="E17" s="102">
        <v>1812.52</v>
      </c>
      <c r="F17" s="102">
        <v>1947.28</v>
      </c>
      <c r="G17" s="102">
        <v>1988.77</v>
      </c>
      <c r="H17" s="102">
        <v>2004.3500875</v>
      </c>
      <c r="I17" s="102">
        <v>2111.1147999999998</v>
      </c>
      <c r="J17" s="102">
        <v>2112.2175780885782</v>
      </c>
      <c r="K17" s="102">
        <v>2087.6974269230768</v>
      </c>
      <c r="L17" s="102">
        <v>1979.5716666666667</v>
      </c>
      <c r="M17" s="102">
        <v>1988.1220701581028</v>
      </c>
      <c r="N17" s="102">
        <v>2080.2936363636363</v>
      </c>
      <c r="O17" s="106">
        <f t="shared" si="0"/>
        <v>1943.585605475005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" customHeight="1" thickBot="1">
      <c r="A18" s="103" t="s">
        <v>161</v>
      </c>
      <c r="B18" s="104" t="s">
        <v>47</v>
      </c>
      <c r="C18" s="105">
        <v>1629.87</v>
      </c>
      <c r="D18" s="105">
        <v>1699.54</v>
      </c>
      <c r="E18" s="105">
        <v>1860.45</v>
      </c>
      <c r="F18" s="105">
        <v>2021.29</v>
      </c>
      <c r="G18" s="105">
        <v>2086.59</v>
      </c>
      <c r="H18" s="105">
        <v>2131.2744051282048</v>
      </c>
      <c r="I18" s="105">
        <v>2162.2784000000001</v>
      </c>
      <c r="J18" s="105">
        <v>2176.7806817391306</v>
      </c>
      <c r="K18" s="105">
        <v>2154.3353999999999</v>
      </c>
      <c r="L18" s="105">
        <v>1956.451</v>
      </c>
      <c r="M18" s="105">
        <v>1994.4939130434782</v>
      </c>
      <c r="N18" s="105">
        <v>2085.0282110507242</v>
      </c>
      <c r="O18" s="107">
        <f t="shared" si="0"/>
        <v>1996.5318342467951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5" customHeight="1" thickBot="1">
      <c r="A19" s="100" t="s">
        <v>279</v>
      </c>
      <c r="B19" s="101" t="s">
        <v>47</v>
      </c>
      <c r="C19" s="102">
        <v>2125.06</v>
      </c>
      <c r="D19" s="102">
        <v>2269.42</v>
      </c>
      <c r="E19" s="102">
        <v>2387.89</v>
      </c>
      <c r="F19" s="102">
        <v>2505.6999999999998</v>
      </c>
      <c r="G19" s="102">
        <v>2567.25</v>
      </c>
      <c r="H19" s="102">
        <v>2636.4564775641024</v>
      </c>
      <c r="I19" s="102">
        <v>2700.0957692307688</v>
      </c>
      <c r="J19" s="102">
        <v>2666.5187500000002</v>
      </c>
      <c r="K19" s="102">
        <v>2665.7085499999998</v>
      </c>
      <c r="L19" s="102">
        <v>2573.8487846153848</v>
      </c>
      <c r="M19" s="102">
        <v>2525.6953000000003</v>
      </c>
      <c r="N19" s="102">
        <v>2659.8541999999998</v>
      </c>
      <c r="O19" s="106">
        <f t="shared" si="0"/>
        <v>2523.6248192841881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5" customHeight="1" thickBot="1">
      <c r="A20" s="103" t="s">
        <v>163</v>
      </c>
      <c r="B20" s="104" t="s">
        <v>106</v>
      </c>
      <c r="C20" s="105">
        <v>244.02</v>
      </c>
      <c r="D20" s="105">
        <v>264.39999999999998</v>
      </c>
      <c r="E20" s="105">
        <v>272.75</v>
      </c>
      <c r="F20" s="105">
        <v>285.66000000000003</v>
      </c>
      <c r="G20" s="105">
        <v>282.93</v>
      </c>
      <c r="H20" s="105">
        <v>293.32255861244022</v>
      </c>
      <c r="I20" s="105">
        <v>294.06526315789478</v>
      </c>
      <c r="J20" s="105">
        <v>292.73971403508773</v>
      </c>
      <c r="K20" s="105">
        <v>289.32948621553879</v>
      </c>
      <c r="L20" s="105">
        <v>261.80421052631584</v>
      </c>
      <c r="M20" s="105">
        <v>262.8039861111111</v>
      </c>
      <c r="N20" s="105">
        <v>285.33974415204676</v>
      </c>
      <c r="O20" s="107">
        <f t="shared" si="0"/>
        <v>277.43041356753628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5" customHeight="1" thickBot="1">
      <c r="A21" s="100" t="s">
        <v>164</v>
      </c>
      <c r="B21" s="101" t="s">
        <v>106</v>
      </c>
      <c r="C21" s="102">
        <v>248.95</v>
      </c>
      <c r="D21" s="102">
        <v>268.58999999999997</v>
      </c>
      <c r="E21" s="102">
        <v>277.52</v>
      </c>
      <c r="F21" s="102">
        <v>290.58999999999997</v>
      </c>
      <c r="G21" s="102">
        <v>288.14</v>
      </c>
      <c r="H21" s="102">
        <v>297.87015398550699</v>
      </c>
      <c r="I21" s="102">
        <v>297.89608695652174</v>
      </c>
      <c r="J21" s="102">
        <v>296.94871353284395</v>
      </c>
      <c r="K21" s="102">
        <v>293.87487154150199</v>
      </c>
      <c r="L21" s="102">
        <v>264.92364748023715</v>
      </c>
      <c r="M21" s="102">
        <v>268.19172101449271</v>
      </c>
      <c r="N21" s="102">
        <v>290.65137615283265</v>
      </c>
      <c r="O21" s="106">
        <f t="shared" si="0"/>
        <v>282.01221422199484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5" customHeight="1" thickBot="1">
      <c r="A22" s="103" t="s">
        <v>147</v>
      </c>
      <c r="B22" s="104" t="s">
        <v>101</v>
      </c>
      <c r="C22" s="105">
        <v>2.34</v>
      </c>
      <c r="D22" s="105">
        <v>2.4</v>
      </c>
      <c r="E22" s="105">
        <v>2.46</v>
      </c>
      <c r="F22" s="105">
        <v>2.4900000000000002</v>
      </c>
      <c r="G22" s="105">
        <v>2.54</v>
      </c>
      <c r="H22" s="105">
        <v>2.6106249999999998</v>
      </c>
      <c r="I22" s="105">
        <v>2.5799999999999996</v>
      </c>
      <c r="J22" s="105">
        <v>3.1086666666666662</v>
      </c>
      <c r="K22" s="105">
        <v>3.5749999999999997</v>
      </c>
      <c r="L22" s="105">
        <v>3.5708333333333333</v>
      </c>
      <c r="M22" s="105">
        <v>3.2679166666666664</v>
      </c>
      <c r="N22" s="105">
        <v>3.4583333333333335</v>
      </c>
      <c r="O22" s="107">
        <f t="shared" si="0"/>
        <v>2.8667812500000003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5" customHeight="1" thickBot="1">
      <c r="A23" s="100" t="s">
        <v>188</v>
      </c>
      <c r="B23" s="101" t="s">
        <v>106</v>
      </c>
      <c r="C23" s="102">
        <v>157.81</v>
      </c>
      <c r="D23" s="102">
        <v>160.49</v>
      </c>
      <c r="E23" s="102">
        <v>165.32</v>
      </c>
      <c r="F23" s="102">
        <v>168.89</v>
      </c>
      <c r="G23" s="102">
        <v>163.19</v>
      </c>
      <c r="H23" s="102">
        <v>162.60069444444446</v>
      </c>
      <c r="I23" s="102">
        <v>162</v>
      </c>
      <c r="J23" s="102">
        <v>171.55138888888888</v>
      </c>
      <c r="K23" s="102">
        <v>175.57499999999999</v>
      </c>
      <c r="L23" s="102">
        <v>190.08055555555558</v>
      </c>
      <c r="M23" s="102">
        <v>190.0625</v>
      </c>
      <c r="N23" s="102">
        <v>194.45708333333334</v>
      </c>
      <c r="O23" s="106">
        <f t="shared" si="0"/>
        <v>171.83560185185186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5" customHeight="1" thickBot="1">
      <c r="A24" s="103" t="s">
        <v>149</v>
      </c>
      <c r="B24" s="104" t="s">
        <v>34</v>
      </c>
      <c r="C24" s="105">
        <v>336.48</v>
      </c>
      <c r="D24" s="105">
        <v>343.7</v>
      </c>
      <c r="E24" s="105">
        <v>359.47</v>
      </c>
      <c r="F24" s="105">
        <v>373.53</v>
      </c>
      <c r="G24" s="105">
        <v>376.42</v>
      </c>
      <c r="H24" s="105">
        <v>397.82265909872717</v>
      </c>
      <c r="I24" s="105">
        <v>416.09833333333336</v>
      </c>
      <c r="J24" s="105">
        <v>532.78173249299721</v>
      </c>
      <c r="K24" s="105">
        <v>569.06440359477119</v>
      </c>
      <c r="L24" s="105">
        <v>660.36289344685247</v>
      </c>
      <c r="M24" s="105">
        <v>698.03614379084968</v>
      </c>
      <c r="N24" s="105">
        <v>745.45144301470589</v>
      </c>
      <c r="O24" s="107">
        <f t="shared" si="0"/>
        <v>484.10146739768635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5" customHeight="1" thickBot="1">
      <c r="A25" s="100" t="s">
        <v>245</v>
      </c>
      <c r="B25" s="101" t="s">
        <v>151</v>
      </c>
      <c r="C25" s="102">
        <v>103.33</v>
      </c>
      <c r="D25" s="102"/>
      <c r="E25" s="102">
        <v>106.67</v>
      </c>
      <c r="F25" s="102">
        <v>108.33</v>
      </c>
      <c r="G25" s="102">
        <v>111.25</v>
      </c>
      <c r="H25" s="102">
        <v>105.55555555555556</v>
      </c>
      <c r="I25" s="102"/>
      <c r="J25" s="102">
        <v>106.25</v>
      </c>
      <c r="K25" s="102"/>
      <c r="L25" s="102"/>
      <c r="M25" s="102">
        <v>100</v>
      </c>
      <c r="N25" s="102">
        <v>110</v>
      </c>
      <c r="O25" s="106">
        <f t="shared" si="0"/>
        <v>106.42319444444445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5" customHeight="1" thickBot="1">
      <c r="A26" s="103" t="s">
        <v>260</v>
      </c>
      <c r="B26" s="104" t="s">
        <v>101</v>
      </c>
      <c r="C26" s="105">
        <v>2.5299999999999998</v>
      </c>
      <c r="D26" s="105">
        <v>2.71</v>
      </c>
      <c r="E26" s="105">
        <v>2.73</v>
      </c>
      <c r="F26" s="105">
        <v>2.9</v>
      </c>
      <c r="G26" s="105">
        <v>2.94</v>
      </c>
      <c r="H26" s="105">
        <v>2.8499999999999996</v>
      </c>
      <c r="I26" s="105">
        <v>2.7182142857142857</v>
      </c>
      <c r="J26" s="105">
        <v>2.6402666666666668</v>
      </c>
      <c r="K26" s="105">
        <v>2.4754166666666664</v>
      </c>
      <c r="L26" s="105">
        <v>2.8909523809523807</v>
      </c>
      <c r="M26" s="105">
        <v>2.8060714285714283</v>
      </c>
      <c r="N26" s="105">
        <v>2.878916666666667</v>
      </c>
      <c r="O26" s="107">
        <f t="shared" si="0"/>
        <v>2.7558198412698416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5" customHeight="1" thickBot="1">
      <c r="A27" s="100" t="s">
        <v>286</v>
      </c>
      <c r="B27" s="101" t="s">
        <v>101</v>
      </c>
      <c r="C27" s="102">
        <v>4.3099999999999996</v>
      </c>
      <c r="D27" s="102">
        <v>4.5</v>
      </c>
      <c r="E27" s="102">
        <v>4.59</v>
      </c>
      <c r="F27" s="102">
        <v>4.62</v>
      </c>
      <c r="G27" s="102">
        <v>4.62</v>
      </c>
      <c r="H27" s="102">
        <v>4.5396329365079371</v>
      </c>
      <c r="I27" s="102">
        <v>4.8545833333333333</v>
      </c>
      <c r="J27" s="102">
        <v>4.7728000000000002</v>
      </c>
      <c r="K27" s="102">
        <v>4.6478750000000009</v>
      </c>
      <c r="L27" s="102">
        <v>4.6756309523809518</v>
      </c>
      <c r="M27" s="102">
        <v>5.2207142857142861</v>
      </c>
      <c r="N27" s="102">
        <v>5.3545833333333333</v>
      </c>
      <c r="O27" s="106">
        <f t="shared" si="0"/>
        <v>4.7254849867724866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5" customHeight="1" thickBot="1">
      <c r="A28" s="103" t="s">
        <v>272</v>
      </c>
      <c r="B28" s="104" t="s">
        <v>101</v>
      </c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7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5" customHeight="1" thickBot="1">
      <c r="A29" s="100" t="s">
        <v>246</v>
      </c>
      <c r="B29" s="101" t="s">
        <v>310</v>
      </c>
      <c r="C29" s="102">
        <v>0.97</v>
      </c>
      <c r="D29" s="102">
        <v>0.99</v>
      </c>
      <c r="E29" s="102">
        <v>1.06</v>
      </c>
      <c r="F29" s="102">
        <v>1.17</v>
      </c>
      <c r="G29" s="102">
        <v>1.1399999999999999</v>
      </c>
      <c r="H29" s="102">
        <v>1.106235119047619</v>
      </c>
      <c r="I29" s="102">
        <v>1.1187499999999999</v>
      </c>
      <c r="J29" s="102">
        <v>1.2478571428571428</v>
      </c>
      <c r="K29" s="102">
        <v>1.1428571428571428</v>
      </c>
      <c r="L29" s="102">
        <v>1.1589285714285715</v>
      </c>
      <c r="M29" s="102">
        <v>1.0905357142857144</v>
      </c>
      <c r="N29" s="102">
        <v>1.1723214285714285</v>
      </c>
      <c r="O29" s="106">
        <f t="shared" ref="O29:O34" si="1">AVERAGE(C29:N29)</f>
        <v>1.1139570932539682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5" customHeight="1" thickBot="1">
      <c r="A30" s="103" t="s">
        <v>185</v>
      </c>
      <c r="B30" s="104" t="s">
        <v>101</v>
      </c>
      <c r="C30" s="105">
        <v>5.81</v>
      </c>
      <c r="D30" s="105">
        <v>5.99</v>
      </c>
      <c r="E30" s="105">
        <v>6.01</v>
      </c>
      <c r="F30" s="105">
        <v>6.15</v>
      </c>
      <c r="G30" s="105">
        <v>6.31</v>
      </c>
      <c r="H30" s="105">
        <v>6.3130654761904754</v>
      </c>
      <c r="I30" s="105">
        <v>7.1592857142857138</v>
      </c>
      <c r="J30" s="105">
        <v>7.1261357142857147</v>
      </c>
      <c r="K30" s="105">
        <v>7.0485714285714298</v>
      </c>
      <c r="L30" s="105">
        <v>6.5992857142857151</v>
      </c>
      <c r="M30" s="105">
        <v>7.1123809523809527</v>
      </c>
      <c r="N30" s="105">
        <v>7.0814285714285718</v>
      </c>
      <c r="O30" s="107">
        <f t="shared" si="1"/>
        <v>6.5591794642857151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5" customHeight="1" thickBot="1">
      <c r="A31" s="100" t="s">
        <v>152</v>
      </c>
      <c r="B31" s="101" t="s">
        <v>41</v>
      </c>
      <c r="C31" s="102">
        <v>220.58</v>
      </c>
      <c r="D31" s="102">
        <v>202.63</v>
      </c>
      <c r="E31" s="102">
        <v>204.99</v>
      </c>
      <c r="F31" s="102">
        <v>199.6</v>
      </c>
      <c r="G31" s="102">
        <v>193.9</v>
      </c>
      <c r="H31" s="102">
        <v>197.61035027472528</v>
      </c>
      <c r="I31" s="102">
        <v>207.85485714285713</v>
      </c>
      <c r="J31" s="102">
        <v>210.62893939393939</v>
      </c>
      <c r="K31" s="102">
        <v>200.1695804195804</v>
      </c>
      <c r="L31" s="102">
        <v>199.73076923076923</v>
      </c>
      <c r="M31" s="102">
        <v>221.67115384615386</v>
      </c>
      <c r="N31" s="102">
        <v>224.76136363636365</v>
      </c>
      <c r="O31" s="106">
        <f t="shared" si="1"/>
        <v>207.01058449536575</v>
      </c>
      <c r="P31" s="58"/>
      <c r="Q31" s="58" t="s">
        <v>5</v>
      </c>
      <c r="R31" s="58"/>
      <c r="S31" s="58"/>
      <c r="T31" s="58"/>
      <c r="U31" s="58"/>
      <c r="V31" s="58"/>
      <c r="W31" s="58"/>
      <c r="X31" s="58"/>
      <c r="Y31" s="58"/>
      <c r="Z31" s="58"/>
    </row>
    <row r="32" spans="1:26" s="109" customFormat="1" ht="15" customHeight="1" thickBot="1">
      <c r="A32" s="103" t="s">
        <v>154</v>
      </c>
      <c r="B32" s="104" t="s">
        <v>34</v>
      </c>
      <c r="C32" s="105"/>
      <c r="D32" s="105"/>
      <c r="E32" s="105"/>
      <c r="F32" s="105"/>
      <c r="G32" s="105">
        <v>235.7</v>
      </c>
      <c r="H32" s="105"/>
      <c r="I32" s="105"/>
      <c r="J32" s="105">
        <v>250</v>
      </c>
      <c r="K32" s="105"/>
      <c r="L32" s="105"/>
      <c r="M32" s="105"/>
      <c r="N32" s="105"/>
      <c r="O32" s="106">
        <f t="shared" si="1"/>
        <v>242.85</v>
      </c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</row>
    <row r="33" spans="1:26" ht="15" customHeight="1" thickBot="1">
      <c r="A33" s="100" t="s">
        <v>176</v>
      </c>
      <c r="B33" s="101" t="s">
        <v>47</v>
      </c>
      <c r="C33" s="102">
        <v>30.06</v>
      </c>
      <c r="D33" s="102">
        <v>30.96</v>
      </c>
      <c r="E33" s="102">
        <v>31.56</v>
      </c>
      <c r="F33" s="102">
        <v>31.83</v>
      </c>
      <c r="G33" s="102">
        <v>32.340000000000003</v>
      </c>
      <c r="H33" s="102">
        <v>32.840277777777779</v>
      </c>
      <c r="I33" s="102">
        <v>33.317307692307693</v>
      </c>
      <c r="J33" s="102">
        <v>32.362218614718614</v>
      </c>
      <c r="K33" s="102">
        <v>33.442708333333336</v>
      </c>
      <c r="L33" s="102">
        <v>33.740384615384613</v>
      </c>
      <c r="M33" s="102">
        <v>34.355000000000004</v>
      </c>
      <c r="N33" s="102">
        <v>34.899374999999999</v>
      </c>
      <c r="O33" s="106">
        <f t="shared" si="1"/>
        <v>32.642272669460176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5" customHeight="1" thickBot="1">
      <c r="A34" s="103" t="s">
        <v>166</v>
      </c>
      <c r="B34" s="104" t="s">
        <v>47</v>
      </c>
      <c r="C34" s="105">
        <v>2765.82</v>
      </c>
      <c r="D34" s="105">
        <v>2861.32</v>
      </c>
      <c r="E34" s="105">
        <v>3013.89</v>
      </c>
      <c r="F34" s="105">
        <v>3157.27</v>
      </c>
      <c r="G34" s="105">
        <v>3205.8</v>
      </c>
      <c r="H34" s="105">
        <v>3226.7827105263159</v>
      </c>
      <c r="I34" s="105">
        <v>3282.375</v>
      </c>
      <c r="J34" s="105">
        <v>3281.8363508771931</v>
      </c>
      <c r="K34" s="105">
        <v>3310.9852777777774</v>
      </c>
      <c r="L34" s="105">
        <v>3211.2556578947369</v>
      </c>
      <c r="M34" s="105">
        <v>3212.4894078947364</v>
      </c>
      <c r="N34" s="105">
        <v>3345.1365451388888</v>
      </c>
      <c r="O34" s="107">
        <f t="shared" si="1"/>
        <v>3156.2467458424712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5" customHeight="1" thickBot="1">
      <c r="A35" s="100" t="s">
        <v>187</v>
      </c>
      <c r="B35" s="101" t="s">
        <v>101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6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s="109" customFormat="1" ht="15" customHeight="1" thickBot="1">
      <c r="A36" s="103" t="s">
        <v>184</v>
      </c>
      <c r="B36" s="104" t="s">
        <v>284</v>
      </c>
      <c r="C36" s="105">
        <v>30.21</v>
      </c>
      <c r="D36" s="105">
        <v>30.43</v>
      </c>
      <c r="E36" s="105">
        <v>31.05</v>
      </c>
      <c r="F36" s="105">
        <v>33.32</v>
      </c>
      <c r="G36" s="105">
        <v>34.340000000000003</v>
      </c>
      <c r="H36" s="105">
        <v>34.599999999999994</v>
      </c>
      <c r="I36" s="105">
        <v>36.725000000000001</v>
      </c>
      <c r="J36" s="105">
        <v>36</v>
      </c>
      <c r="K36" s="105">
        <v>38.65625</v>
      </c>
      <c r="L36" s="105">
        <v>39.4375</v>
      </c>
      <c r="M36" s="105">
        <v>41.508571428571429</v>
      </c>
      <c r="N36" s="105">
        <v>39.321428571428569</v>
      </c>
      <c r="O36" s="107">
        <f t="shared" ref="O36:O48" si="2">AVERAGE(C36:N36)</f>
        <v>35.466562499999995</v>
      </c>
      <c r="P36" s="58"/>
      <c r="Q36" s="108"/>
      <c r="R36" s="108"/>
      <c r="S36" s="108"/>
      <c r="T36" s="108"/>
      <c r="U36" s="108"/>
      <c r="V36" s="108"/>
      <c r="W36" s="108"/>
      <c r="X36" s="108"/>
      <c r="Y36" s="108"/>
      <c r="Z36" s="108"/>
    </row>
    <row r="37" spans="1:26" ht="15" customHeight="1" thickBot="1">
      <c r="A37" s="100" t="s">
        <v>237</v>
      </c>
      <c r="B37" s="101" t="s">
        <v>70</v>
      </c>
      <c r="C37" s="102">
        <v>1.82</v>
      </c>
      <c r="D37" s="102">
        <v>1.82</v>
      </c>
      <c r="E37" s="102">
        <v>1.75</v>
      </c>
      <c r="F37" s="102">
        <v>1.34</v>
      </c>
      <c r="G37" s="102">
        <v>1.31</v>
      </c>
      <c r="H37" s="102">
        <v>1.37</v>
      </c>
      <c r="I37" s="102">
        <v>1.47</v>
      </c>
      <c r="J37" s="102">
        <v>1.638329051383399</v>
      </c>
      <c r="K37" s="102">
        <v>1.6534375000000001</v>
      </c>
      <c r="L37" s="102">
        <v>1.7007923076923082</v>
      </c>
      <c r="M37" s="102">
        <v>1.7199043478260867</v>
      </c>
      <c r="N37" s="102">
        <v>1.6224826086956523</v>
      </c>
      <c r="O37" s="106">
        <f>AVERAGE(C37:N37)</f>
        <v>1.6012454846331208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5" customHeight="1" thickBot="1">
      <c r="A38" s="103" t="s">
        <v>268</v>
      </c>
      <c r="B38" s="104" t="s">
        <v>284</v>
      </c>
      <c r="C38" s="105">
        <v>33.880000000000003</v>
      </c>
      <c r="D38" s="105">
        <v>33.200000000000003</v>
      </c>
      <c r="E38" s="105">
        <v>32.94</v>
      </c>
      <c r="F38" s="105">
        <v>33.159999999999997</v>
      </c>
      <c r="G38" s="105">
        <v>33.96</v>
      </c>
      <c r="H38" s="105">
        <v>33.779986263736262</v>
      </c>
      <c r="I38" s="105">
        <v>35.182666666666663</v>
      </c>
      <c r="J38" s="105">
        <v>36.110385858585857</v>
      </c>
      <c r="K38" s="105">
        <v>42.946770833333332</v>
      </c>
      <c r="L38" s="105">
        <v>49.467410714285712</v>
      </c>
      <c r="M38" s="105">
        <v>45.150312499999998</v>
      </c>
      <c r="N38" s="105">
        <v>46.155625000000001</v>
      </c>
      <c r="O38" s="107">
        <f t="shared" si="2"/>
        <v>37.994429819717318</v>
      </c>
      <c r="P38" s="58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5" customHeight="1" thickBot="1">
      <c r="A39" s="100" t="s">
        <v>243</v>
      </c>
      <c r="B39" s="101" t="s">
        <v>284</v>
      </c>
      <c r="C39" s="102">
        <v>32.770000000000003</v>
      </c>
      <c r="D39" s="102">
        <v>35.840000000000003</v>
      </c>
      <c r="E39" s="102">
        <v>35.380000000000003</v>
      </c>
      <c r="F39" s="102">
        <v>31.23</v>
      </c>
      <c r="G39" s="102">
        <v>31.95</v>
      </c>
      <c r="H39" s="102">
        <v>30.980535714285715</v>
      </c>
      <c r="I39" s="102">
        <v>34.82</v>
      </c>
      <c r="J39" s="102">
        <v>33.687866666666665</v>
      </c>
      <c r="K39" s="102">
        <v>34.248249999999999</v>
      </c>
      <c r="L39" s="102">
        <v>36.698000000000008</v>
      </c>
      <c r="M39" s="102">
        <v>39.399000000000001</v>
      </c>
      <c r="N39" s="102">
        <v>38.082416666666674</v>
      </c>
      <c r="O39" s="106">
        <f t="shared" si="2"/>
        <v>34.590505753968252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5" customHeight="1" thickBot="1">
      <c r="A40" s="103" t="s">
        <v>157</v>
      </c>
      <c r="B40" s="104" t="s">
        <v>101</v>
      </c>
      <c r="C40" s="105">
        <v>1.69</v>
      </c>
      <c r="D40" s="105">
        <v>1.7</v>
      </c>
      <c r="E40" s="105">
        <v>1.85</v>
      </c>
      <c r="F40" s="105">
        <v>1.79</v>
      </c>
      <c r="G40" s="105">
        <v>1.88</v>
      </c>
      <c r="H40" s="105">
        <v>1.7549999999999999</v>
      </c>
      <c r="I40" s="105">
        <v>1.7480434782608698</v>
      </c>
      <c r="J40" s="105">
        <v>1.899076754385965</v>
      </c>
      <c r="K40" s="105">
        <v>1.8748611111111109</v>
      </c>
      <c r="L40" s="105">
        <v>1.8646505417956656</v>
      </c>
      <c r="M40" s="105">
        <v>2.0175123839009288</v>
      </c>
      <c r="N40" s="105">
        <v>2.0418137254901962</v>
      </c>
      <c r="O40" s="107">
        <f t="shared" si="2"/>
        <v>1.8425798329120615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5" customHeight="1" thickBot="1">
      <c r="A41" s="100" t="s">
        <v>265</v>
      </c>
      <c r="B41" s="101" t="s">
        <v>266</v>
      </c>
      <c r="C41" s="102">
        <v>313.02999999999997</v>
      </c>
      <c r="D41" s="102">
        <v>315</v>
      </c>
      <c r="E41" s="102">
        <v>327.31</v>
      </c>
      <c r="F41" s="102">
        <v>331.19</v>
      </c>
      <c r="G41" s="102">
        <v>353.92</v>
      </c>
      <c r="H41" s="102">
        <v>352.45833333333331</v>
      </c>
      <c r="I41" s="102">
        <v>356.42857142857139</v>
      </c>
      <c r="J41" s="102">
        <v>376.08000000000004</v>
      </c>
      <c r="K41" s="102">
        <v>393.48749999999995</v>
      </c>
      <c r="L41" s="102">
        <v>342.5</v>
      </c>
      <c r="M41" s="102">
        <v>357.08333333333331</v>
      </c>
      <c r="N41" s="102">
        <v>405.125</v>
      </c>
      <c r="O41" s="106">
        <f t="shared" si="2"/>
        <v>351.96772817460322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5" customHeight="1" thickBot="1">
      <c r="A42" s="103" t="s">
        <v>244</v>
      </c>
      <c r="B42" s="104" t="s">
        <v>285</v>
      </c>
      <c r="C42" s="105">
        <v>36.700000000000003</v>
      </c>
      <c r="D42" s="105">
        <v>38.549999999999997</v>
      </c>
      <c r="E42" s="105">
        <v>45.61</v>
      </c>
      <c r="F42" s="105">
        <v>40.19</v>
      </c>
      <c r="G42" s="105">
        <v>38.1</v>
      </c>
      <c r="H42" s="105">
        <v>34.777033730158728</v>
      </c>
      <c r="I42" s="105">
        <v>39.083333333333329</v>
      </c>
      <c r="J42" s="105">
        <v>40.176666666666662</v>
      </c>
      <c r="K42" s="105">
        <v>39.299999999999997</v>
      </c>
      <c r="L42" s="105">
        <v>37.5625</v>
      </c>
      <c r="M42" s="105">
        <v>35.9375</v>
      </c>
      <c r="N42" s="105">
        <v>35.5</v>
      </c>
      <c r="O42" s="107">
        <f t="shared" si="2"/>
        <v>38.457252810846562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5" customHeight="1" thickBot="1">
      <c r="A43" s="100" t="s">
        <v>183</v>
      </c>
      <c r="B43" s="101" t="s">
        <v>70</v>
      </c>
      <c r="C43" s="102">
        <v>33.46</v>
      </c>
      <c r="D43" s="102">
        <v>33.11</v>
      </c>
      <c r="E43" s="102">
        <v>33.299999999999997</v>
      </c>
      <c r="F43" s="102">
        <v>32.04</v>
      </c>
      <c r="G43" s="102">
        <v>33.28</v>
      </c>
      <c r="H43" s="102">
        <v>31.452635416666666</v>
      </c>
      <c r="I43" s="102">
        <v>32.957777777777778</v>
      </c>
      <c r="J43" s="102">
        <v>36.092202380952379</v>
      </c>
      <c r="K43" s="102">
        <v>36.983333333333327</v>
      </c>
      <c r="L43" s="102">
        <v>37.290699404761902</v>
      </c>
      <c r="M43" s="102">
        <v>38.71261904761905</v>
      </c>
      <c r="N43" s="102">
        <v>39.702435049019613</v>
      </c>
      <c r="O43" s="106">
        <f t="shared" si="2"/>
        <v>34.865141867510893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5" customHeight="1" thickBot="1">
      <c r="A44" s="103" t="s">
        <v>247</v>
      </c>
      <c r="B44" s="104" t="s">
        <v>101</v>
      </c>
      <c r="C44" s="105">
        <v>1.1000000000000001</v>
      </c>
      <c r="D44" s="105">
        <v>1.1599999999999999</v>
      </c>
      <c r="E44" s="105">
        <v>1.21</v>
      </c>
      <c r="F44" s="105">
        <v>1.18</v>
      </c>
      <c r="G44" s="105">
        <v>1.17</v>
      </c>
      <c r="H44" s="105">
        <v>1.1194097222222221</v>
      </c>
      <c r="I44" s="105">
        <v>1.1533333333333333</v>
      </c>
      <c r="J44" s="105">
        <v>1.3486031746031744</v>
      </c>
      <c r="K44" s="105">
        <v>1.21875</v>
      </c>
      <c r="L44" s="105">
        <v>1.1460151515151515</v>
      </c>
      <c r="M44" s="105">
        <v>1.1675347222222223</v>
      </c>
      <c r="N44" s="105">
        <v>1.3197470238095239</v>
      </c>
      <c r="O44" s="107">
        <f t="shared" si="2"/>
        <v>1.1911160939754688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5" customHeight="1" thickBot="1">
      <c r="A45" s="100" t="s">
        <v>159</v>
      </c>
      <c r="B45" s="101" t="s">
        <v>34</v>
      </c>
      <c r="C45" s="102">
        <v>64.75</v>
      </c>
      <c r="D45" s="102">
        <v>68.91</v>
      </c>
      <c r="E45" s="102">
        <v>72.569999999999993</v>
      </c>
      <c r="F45" s="102">
        <v>73.7</v>
      </c>
      <c r="G45" s="102">
        <v>76.73</v>
      </c>
      <c r="H45" s="102">
        <v>82.023243055555554</v>
      </c>
      <c r="I45" s="102">
        <v>79.822500000000005</v>
      </c>
      <c r="J45" s="102">
        <v>81.27790476190475</v>
      </c>
      <c r="K45" s="102">
        <v>82.071428571428569</v>
      </c>
      <c r="L45" s="102">
        <v>80.615000000000009</v>
      </c>
      <c r="M45" s="102">
        <v>81.499285714285719</v>
      </c>
      <c r="N45" s="102">
        <v>77.625</v>
      </c>
      <c r="O45" s="106">
        <f t="shared" si="2"/>
        <v>76.799530175264564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5" customHeight="1" thickBot="1">
      <c r="A46" s="103" t="s">
        <v>235</v>
      </c>
      <c r="B46" s="104" t="s">
        <v>47</v>
      </c>
      <c r="C46" s="105">
        <v>2918.47</v>
      </c>
      <c r="D46" s="105">
        <v>3050.65</v>
      </c>
      <c r="E46" s="105">
        <v>3259.58</v>
      </c>
      <c r="F46" s="105">
        <v>3387.67</v>
      </c>
      <c r="G46" s="105">
        <v>3461.61</v>
      </c>
      <c r="H46" s="105">
        <v>3496.0943684210529</v>
      </c>
      <c r="I46" s="105">
        <v>3669.7561904761906</v>
      </c>
      <c r="J46" s="105">
        <v>3664.7666339869274</v>
      </c>
      <c r="K46" s="105">
        <v>3732.47</v>
      </c>
      <c r="L46" s="105">
        <v>3685.8363643790849</v>
      </c>
      <c r="M46" s="105">
        <v>3630.4399122807017</v>
      </c>
      <c r="N46" s="105">
        <v>3943.9725619195046</v>
      </c>
      <c r="O46" s="107">
        <f t="shared" si="2"/>
        <v>3491.7763359552882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5" customHeight="1" thickBot="1">
      <c r="A47" s="100" t="s">
        <v>240</v>
      </c>
      <c r="B47" s="101" t="s">
        <v>101</v>
      </c>
      <c r="C47" s="102">
        <v>11.11</v>
      </c>
      <c r="D47" s="102">
        <v>12</v>
      </c>
      <c r="E47" s="102">
        <v>13.27</v>
      </c>
      <c r="F47" s="102">
        <v>13.88</v>
      </c>
      <c r="G47" s="102">
        <v>13.8</v>
      </c>
      <c r="H47" s="102">
        <v>14.529174242424244</v>
      </c>
      <c r="I47" s="102">
        <v>14.153636363636362</v>
      </c>
      <c r="J47" s="102">
        <v>13.955204545454546</v>
      </c>
      <c r="K47" s="102">
        <v>13.871647727272729</v>
      </c>
      <c r="L47" s="102">
        <v>13.504632867132866</v>
      </c>
      <c r="M47" s="102">
        <v>15.113358585858586</v>
      </c>
      <c r="N47" s="102">
        <v>15.21430944055944</v>
      </c>
      <c r="O47" s="106">
        <f t="shared" si="2"/>
        <v>13.700163647694898</v>
      </c>
      <c r="P47" s="58"/>
      <c r="Q47" s="58"/>
      <c r="R47" s="58"/>
      <c r="S47" s="58"/>
      <c r="T47" s="58"/>
      <c r="U47" s="58" t="s">
        <v>5</v>
      </c>
      <c r="V47" s="58"/>
      <c r="W47" s="58"/>
      <c r="X47" s="58"/>
      <c r="Y47" s="58"/>
      <c r="Z47" s="58"/>
    </row>
    <row r="48" spans="1:26" ht="15" customHeight="1" thickBot="1">
      <c r="A48" s="103" t="s">
        <v>178</v>
      </c>
      <c r="B48" s="104" t="s">
        <v>179</v>
      </c>
      <c r="C48" s="105">
        <v>7.53</v>
      </c>
      <c r="D48" s="105">
        <v>7.7</v>
      </c>
      <c r="E48" s="105">
        <v>7.38</v>
      </c>
      <c r="F48" s="105">
        <v>8.19</v>
      </c>
      <c r="G48" s="105">
        <v>7.98</v>
      </c>
      <c r="H48" s="105">
        <v>7.8319041666666669</v>
      </c>
      <c r="I48" s="105">
        <v>8.1246153846153852</v>
      </c>
      <c r="J48" s="105">
        <v>8.8976844375431341</v>
      </c>
      <c r="K48" s="105">
        <v>9.0649999999999995</v>
      </c>
      <c r="L48" s="105">
        <v>9.1194372294372297</v>
      </c>
      <c r="M48" s="105">
        <v>8.7026896292113687</v>
      </c>
      <c r="N48" s="105">
        <v>9.2702689393939384</v>
      </c>
      <c r="O48" s="107">
        <f t="shared" si="2"/>
        <v>8.3159666489056434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5" customHeight="1" thickBot="1">
      <c r="A49" s="100" t="s">
        <v>191</v>
      </c>
      <c r="B49" s="101" t="s">
        <v>47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6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5" customHeight="1" thickBot="1">
      <c r="A50" s="103" t="s">
        <v>280</v>
      </c>
      <c r="B50" s="104" t="s">
        <v>101</v>
      </c>
      <c r="C50" s="105">
        <v>11.81</v>
      </c>
      <c r="D50" s="105">
        <v>12.38</v>
      </c>
      <c r="E50" s="105">
        <v>12.86</v>
      </c>
      <c r="F50" s="105">
        <v>13.11</v>
      </c>
      <c r="G50" s="105">
        <v>13.12</v>
      </c>
      <c r="H50" s="105">
        <v>12.861194444444443</v>
      </c>
      <c r="I50" s="105">
        <v>13.226363636363638</v>
      </c>
      <c r="J50" s="105">
        <v>13.806049999999999</v>
      </c>
      <c r="K50" s="105">
        <v>13.761500000000002</v>
      </c>
      <c r="L50" s="105">
        <v>13.015166666666666</v>
      </c>
      <c r="M50" s="105">
        <v>13.97924107142857</v>
      </c>
      <c r="N50" s="105">
        <v>13.934166666666666</v>
      </c>
      <c r="O50" s="107">
        <f t="shared" ref="O50:O61" si="3">AVERAGE(C50:N50)</f>
        <v>13.155306873797498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5" customHeight="1" thickBot="1">
      <c r="A51" s="100" t="s">
        <v>181</v>
      </c>
      <c r="B51" s="101" t="s">
        <v>101</v>
      </c>
      <c r="C51" s="102">
        <v>7.62</v>
      </c>
      <c r="D51" s="102">
        <v>7.96</v>
      </c>
      <c r="E51" s="102">
        <v>8.7200000000000006</v>
      </c>
      <c r="F51" s="102">
        <v>9.6</v>
      </c>
      <c r="G51" s="102">
        <v>9.75</v>
      </c>
      <c r="H51" s="102">
        <v>9.9406060606060613</v>
      </c>
      <c r="I51" s="102">
        <v>10.145454545454546</v>
      </c>
      <c r="J51" s="102">
        <v>9.6708010025062663</v>
      </c>
      <c r="K51" s="102">
        <v>9.9110714285714288</v>
      </c>
      <c r="L51" s="102">
        <v>9.632052631578949</v>
      </c>
      <c r="M51" s="102">
        <v>9.5760676814585484</v>
      </c>
      <c r="N51" s="102">
        <v>9.4768137254901958</v>
      </c>
      <c r="O51" s="106">
        <f t="shared" si="3"/>
        <v>9.3335722563055015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5" customHeight="1" thickBot="1">
      <c r="A52" s="103" t="s">
        <v>273</v>
      </c>
      <c r="B52" s="104" t="s">
        <v>101</v>
      </c>
      <c r="C52" s="105">
        <v>2.0299999999999998</v>
      </c>
      <c r="D52" s="105">
        <v>2</v>
      </c>
      <c r="E52" s="105">
        <v>2.0099999999999998</v>
      </c>
      <c r="F52" s="105">
        <v>2.0099999999999998</v>
      </c>
      <c r="G52" s="105">
        <v>1.98</v>
      </c>
      <c r="H52" s="105">
        <v>2.0172222222222222</v>
      </c>
      <c r="I52" s="105">
        <v>2.2661458333333329</v>
      </c>
      <c r="J52" s="105">
        <v>2.243635714285714</v>
      </c>
      <c r="K52" s="105">
        <v>2.3664285714285711</v>
      </c>
      <c r="L52" s="105">
        <v>2.3513392857142854</v>
      </c>
      <c r="M52" s="105">
        <v>2.2496041666666668</v>
      </c>
      <c r="N52" s="105">
        <v>2.2797083333333332</v>
      </c>
      <c r="O52" s="107">
        <f t="shared" si="3"/>
        <v>2.1503403439153437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5" customHeight="1" thickBot="1">
      <c r="A53" s="100" t="s">
        <v>288</v>
      </c>
      <c r="B53" s="101" t="s">
        <v>101</v>
      </c>
      <c r="C53" s="102">
        <v>8.81</v>
      </c>
      <c r="D53" s="102">
        <v>8.94</v>
      </c>
      <c r="E53" s="102">
        <v>9.73</v>
      </c>
      <c r="F53" s="102">
        <v>8.65</v>
      </c>
      <c r="G53" s="102">
        <v>8.1999999999999993</v>
      </c>
      <c r="H53" s="102">
        <v>8.4</v>
      </c>
      <c r="I53" s="102">
        <v>7.9333333333333336</v>
      </c>
      <c r="J53" s="102">
        <v>10.65</v>
      </c>
      <c r="K53" s="102">
        <v>10</v>
      </c>
      <c r="L53" s="102">
        <v>8.3612500000000001</v>
      </c>
      <c r="M53" s="102">
        <v>7.8250000000000002</v>
      </c>
      <c r="N53" s="102">
        <v>9.9375</v>
      </c>
      <c r="O53" s="106">
        <f t="shared" si="3"/>
        <v>8.9530902777777772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5" customHeight="1" thickBot="1">
      <c r="A54" s="103" t="s">
        <v>160</v>
      </c>
      <c r="B54" s="104" t="s">
        <v>34</v>
      </c>
      <c r="C54" s="105"/>
      <c r="D54" s="105"/>
      <c r="E54" s="105"/>
      <c r="F54" s="105">
        <v>149.80000000000001</v>
      </c>
      <c r="G54" s="105">
        <v>153.85</v>
      </c>
      <c r="H54" s="105">
        <v>144.72916666666666</v>
      </c>
      <c r="I54" s="105"/>
      <c r="J54" s="105">
        <v>139.83333333333331</v>
      </c>
      <c r="K54" s="105"/>
      <c r="L54" s="105"/>
      <c r="M54" s="105"/>
      <c r="N54" s="105"/>
      <c r="O54" s="106">
        <f t="shared" si="3"/>
        <v>147.05312499999997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5" customHeight="1" thickBot="1">
      <c r="A55" s="100" t="s">
        <v>182</v>
      </c>
      <c r="B55" s="101" t="s">
        <v>101</v>
      </c>
      <c r="C55" s="102">
        <v>11.49</v>
      </c>
      <c r="D55" s="102">
        <v>12.34</v>
      </c>
      <c r="E55" s="102">
        <v>13.6</v>
      </c>
      <c r="F55" s="102">
        <v>14.35</v>
      </c>
      <c r="G55" s="102">
        <v>13.84</v>
      </c>
      <c r="H55" s="102">
        <v>13.651614832535888</v>
      </c>
      <c r="I55" s="102">
        <v>14.41657894736842</v>
      </c>
      <c r="J55" s="102">
        <v>14.28825758513932</v>
      </c>
      <c r="K55" s="102">
        <v>13.787951127819548</v>
      </c>
      <c r="L55" s="102">
        <v>12.480635193055102</v>
      </c>
      <c r="M55" s="102">
        <v>13.831285455486542</v>
      </c>
      <c r="N55" s="102">
        <v>14.49261322463768</v>
      </c>
      <c r="O55" s="106">
        <f t="shared" si="3"/>
        <v>13.547411363836877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5" customHeight="1" thickBot="1">
      <c r="A56" s="103" t="s">
        <v>262</v>
      </c>
      <c r="B56" s="104" t="s">
        <v>284</v>
      </c>
      <c r="C56" s="105">
        <v>32.869999999999997</v>
      </c>
      <c r="D56" s="105">
        <v>34.119999999999997</v>
      </c>
      <c r="E56" s="105">
        <v>34.83</v>
      </c>
      <c r="F56" s="105">
        <v>34.909999999999997</v>
      </c>
      <c r="G56" s="105">
        <v>36.619999999999997</v>
      </c>
      <c r="H56" s="105">
        <v>32.744583333333338</v>
      </c>
      <c r="I56" s="105">
        <v>30.995000000000001</v>
      </c>
      <c r="J56" s="105"/>
      <c r="K56" s="105"/>
      <c r="L56" s="105"/>
      <c r="M56" s="105"/>
      <c r="N56" s="105"/>
      <c r="O56" s="107">
        <f t="shared" si="3"/>
        <v>33.869940476190479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5" customHeight="1" thickBot="1">
      <c r="A57" s="100" t="s">
        <v>261</v>
      </c>
      <c r="B57" s="101" t="s">
        <v>101</v>
      </c>
      <c r="C57" s="102">
        <v>3.33</v>
      </c>
      <c r="D57" s="102">
        <v>3.05</v>
      </c>
      <c r="E57" s="102">
        <v>2.78</v>
      </c>
      <c r="F57" s="102">
        <v>2.92</v>
      </c>
      <c r="G57" s="102">
        <v>2.77</v>
      </c>
      <c r="H57" s="102">
        <v>2.5968749999999998</v>
      </c>
      <c r="I57" s="102">
        <v>2.9124999999999996</v>
      </c>
      <c r="J57" s="102">
        <v>3.036</v>
      </c>
      <c r="K57" s="102">
        <v>3.0254166666666666</v>
      </c>
      <c r="L57" s="102">
        <v>3.211904761904762</v>
      </c>
      <c r="M57" s="102">
        <v>3.684166666666667</v>
      </c>
      <c r="N57" s="102">
        <v>3.5618750000000001</v>
      </c>
      <c r="O57" s="106">
        <f t="shared" si="3"/>
        <v>3.0732281746031749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5" customHeight="1" thickBot="1">
      <c r="A58" s="103" t="s">
        <v>189</v>
      </c>
      <c r="B58" s="104" t="s">
        <v>101</v>
      </c>
      <c r="C58" s="105">
        <v>2.74</v>
      </c>
      <c r="D58" s="105">
        <v>2.89</v>
      </c>
      <c r="E58" s="105">
        <v>2.8</v>
      </c>
      <c r="F58" s="105">
        <v>2.64</v>
      </c>
      <c r="G58" s="105">
        <v>2.78</v>
      </c>
      <c r="H58" s="105">
        <v>3.3624999999999998</v>
      </c>
      <c r="I58" s="105">
        <v>5.2416666666666671</v>
      </c>
      <c r="J58" s="105">
        <v>5.4522857142857148</v>
      </c>
      <c r="K58" s="105">
        <v>4.5475446428571429</v>
      </c>
      <c r="L58" s="105">
        <v>5.5979166666666664</v>
      </c>
      <c r="M58" s="105">
        <v>5.4258333333333333</v>
      </c>
      <c r="N58" s="105">
        <v>6.375</v>
      </c>
      <c r="O58" s="107">
        <f t="shared" si="3"/>
        <v>4.1543955853174594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5" customHeight="1" thickBot="1">
      <c r="A59" s="100" t="s">
        <v>170</v>
      </c>
      <c r="B59" s="101" t="s">
        <v>106</v>
      </c>
      <c r="C59" s="102">
        <v>234.13</v>
      </c>
      <c r="D59" s="102">
        <v>254.41</v>
      </c>
      <c r="E59" s="102">
        <v>263.88</v>
      </c>
      <c r="F59" s="102">
        <v>276.39</v>
      </c>
      <c r="G59" s="102">
        <v>272.95999999999998</v>
      </c>
      <c r="H59" s="102">
        <v>281.8525463659148</v>
      </c>
      <c r="I59" s="102">
        <v>282.98400000000004</v>
      </c>
      <c r="J59" s="102">
        <v>284.03006749226006</v>
      </c>
      <c r="K59" s="102">
        <v>278.89484962406016</v>
      </c>
      <c r="L59" s="102">
        <v>251.6077997076024</v>
      </c>
      <c r="M59" s="102">
        <v>251.24432017543859</v>
      </c>
      <c r="N59" s="102">
        <v>275.55912499999999</v>
      </c>
      <c r="O59" s="106">
        <f t="shared" si="3"/>
        <v>267.32855903043964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5" customHeight="1" thickBot="1">
      <c r="A60" s="103" t="s">
        <v>236</v>
      </c>
      <c r="B60" s="104" t="s">
        <v>106</v>
      </c>
      <c r="C60" s="105">
        <v>236.88</v>
      </c>
      <c r="D60" s="105">
        <v>255.64</v>
      </c>
      <c r="E60" s="105">
        <v>265.91000000000003</v>
      </c>
      <c r="F60" s="105">
        <v>279.61</v>
      </c>
      <c r="G60" s="105">
        <v>274.49</v>
      </c>
      <c r="H60" s="105">
        <v>284.85990036231885</v>
      </c>
      <c r="I60" s="105">
        <v>285.37217391304347</v>
      </c>
      <c r="J60" s="105">
        <v>286.66441436595431</v>
      </c>
      <c r="K60" s="105">
        <v>282.88793025362315</v>
      </c>
      <c r="L60" s="105">
        <v>256.34362771739131</v>
      </c>
      <c r="M60" s="105">
        <v>257.42670454545453</v>
      </c>
      <c r="N60" s="105">
        <v>279.60496521739128</v>
      </c>
      <c r="O60" s="107">
        <f t="shared" si="3"/>
        <v>270.47414303126476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5" customHeight="1" thickBot="1">
      <c r="A61" s="100" t="s">
        <v>169</v>
      </c>
      <c r="B61" s="101" t="s">
        <v>47</v>
      </c>
      <c r="C61" s="102">
        <v>4242.74</v>
      </c>
      <c r="D61" s="102">
        <v>4567.57</v>
      </c>
      <c r="E61" s="102">
        <v>4888.6099999999997</v>
      </c>
      <c r="F61" s="102">
        <v>5070.04</v>
      </c>
      <c r="G61" s="102">
        <v>5150.16</v>
      </c>
      <c r="H61" s="102">
        <v>5267.6190476190477</v>
      </c>
      <c r="I61" s="102">
        <v>5391.25</v>
      </c>
      <c r="J61" s="102">
        <v>5454.1640951621475</v>
      </c>
      <c r="K61" s="102">
        <v>5473.5178606719364</v>
      </c>
      <c r="L61" s="102">
        <v>5338.0508893280639</v>
      </c>
      <c r="M61" s="102">
        <v>5351.4636471861468</v>
      </c>
      <c r="N61" s="102">
        <v>5576.9888324236153</v>
      </c>
      <c r="O61" s="106">
        <f t="shared" si="3"/>
        <v>5147.6811976992458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9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9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9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9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9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9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9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9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9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9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9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9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9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9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9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9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9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9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9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9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9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9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9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9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9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9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9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9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9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9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9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9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9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9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9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9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9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9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9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9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9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9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9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9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9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9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9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9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9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9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9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9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9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9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9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9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9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9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9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9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9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9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9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9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9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9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9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9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9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9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9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9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9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9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9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9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9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9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9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9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9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9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9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9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9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9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9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9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9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9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9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9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9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9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9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9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9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9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9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9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9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9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9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9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9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9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9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9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9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9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9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9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9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9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9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9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9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9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9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9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9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9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9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9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9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9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9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9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9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9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9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9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9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9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9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9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9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9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9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9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9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9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9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9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9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9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9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9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9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9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9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9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9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9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9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9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9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9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9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9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9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9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9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9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9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9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9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9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9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9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9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9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9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9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9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9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9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9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9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9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9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9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9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9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9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9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9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9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9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9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9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9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9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9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9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9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9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9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9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9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9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9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9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9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9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9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9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9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9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9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9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9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9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9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9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9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9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9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9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9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9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9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9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9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9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9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9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9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9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9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9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9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9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9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9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9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9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9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9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9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9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9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9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9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9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9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9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9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9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9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9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9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9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9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9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9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9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9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9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9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9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9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9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9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9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9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9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9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9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9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9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9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9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9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9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9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9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9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9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9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9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9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9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9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9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9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9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9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9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9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9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9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9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9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9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9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9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9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9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9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9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9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9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9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9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9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9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9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9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9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9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9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9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9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9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9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9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9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9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9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9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9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9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9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9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9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9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9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9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9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9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9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9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9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9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9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9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9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9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9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9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9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9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9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9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9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9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9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9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9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9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9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9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9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9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9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9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9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9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9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9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9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9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9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9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9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9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9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9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9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9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9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9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9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9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9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9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9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9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9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9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9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9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9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9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9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9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9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9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9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9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9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9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9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9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9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9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9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9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9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9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9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9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9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9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9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9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9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9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9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9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9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9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9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9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9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9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9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9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9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9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9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9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9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9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9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9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9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9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9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9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9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9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9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9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9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9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9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9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9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9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9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9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9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9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9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9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9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9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9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9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9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9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9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9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9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9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9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9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9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9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9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9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9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9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9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9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9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9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9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9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9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9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9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9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9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9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9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9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9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9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9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9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9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9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9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9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9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9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9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9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9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9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9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9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9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9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9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9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9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9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9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9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9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9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9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9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9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9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9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9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9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9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9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9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9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9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9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9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9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9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9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9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9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9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9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9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9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9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9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9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9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9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9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9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9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9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9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9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9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9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9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9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9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9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9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9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9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9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9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9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9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9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9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9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9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9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9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9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9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9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9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9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9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9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9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9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9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9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9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9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9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9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9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9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9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9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9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9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9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9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9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9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9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9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9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9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9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9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9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9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9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9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9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9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9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9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9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9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9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9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9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9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9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9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9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9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9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9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9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9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9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9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9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9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9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9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9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9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9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9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9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9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9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9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9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9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9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9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9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9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9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9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9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9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9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9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9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9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9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9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9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9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9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9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9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9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9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9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9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9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9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9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9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9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9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9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9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9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9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9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9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9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9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9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9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9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9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9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9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9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9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9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9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9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9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9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9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9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9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9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9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9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9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9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9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9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9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9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9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9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9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9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9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9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9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9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9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9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9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9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9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9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9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9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9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9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9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9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9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9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9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9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9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9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9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9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9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9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9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9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9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9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9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9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9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9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9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9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9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9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9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9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9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9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9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9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9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9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9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9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9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9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9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9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9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9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9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9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9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9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9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9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9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9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9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9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9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9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9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9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9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9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9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9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9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9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9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9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9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9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9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9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9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9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9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9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9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9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9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9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9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9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9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9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9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9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9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9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9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9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9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9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9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9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9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9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9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9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9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9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9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9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9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9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9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9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9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9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9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9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9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9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9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9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9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9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9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9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9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9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9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9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9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9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9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9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9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9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9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9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9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9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9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9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9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9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9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9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9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9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9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9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9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9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9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9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9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9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9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9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9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9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9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9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9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9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9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9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9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9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9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9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9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9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9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9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9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9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9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9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9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9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9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9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9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9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9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9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9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9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9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9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9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9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9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9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9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9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9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9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9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9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9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9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9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9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9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9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9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9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9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9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9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9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9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9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9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9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9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9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9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9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9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9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9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9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9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9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9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9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9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9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9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9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9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9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9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9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9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9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9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9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9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9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9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1">
    <mergeCell ref="A5:O5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workbookViewId="0">
      <selection activeCell="Q18" sqref="Q18"/>
    </sheetView>
  </sheetViews>
  <sheetFormatPr defaultColWidth="14.42578125" defaultRowHeight="15" customHeight="1"/>
  <cols>
    <col min="1" max="1" width="17.5703125" style="60" customWidth="1"/>
    <col min="2" max="2" width="6.42578125" style="60" customWidth="1"/>
    <col min="3" max="3" width="11" style="60" customWidth="1"/>
    <col min="4" max="4" width="11.140625" style="60" customWidth="1"/>
    <col min="5" max="5" width="11.28515625" style="60" customWidth="1"/>
    <col min="6" max="6" width="11.5703125" style="60" customWidth="1"/>
    <col min="7" max="7" width="11.42578125" style="60" customWidth="1"/>
    <col min="8" max="8" width="11" style="60" customWidth="1"/>
    <col min="9" max="9" width="11.5703125" style="60" customWidth="1"/>
    <col min="10" max="11" width="10.5703125" style="60" customWidth="1"/>
    <col min="12" max="12" width="10.28515625" style="60" customWidth="1"/>
    <col min="13" max="13" width="11.28515625" style="60" customWidth="1"/>
    <col min="14" max="14" width="10.7109375" style="60" customWidth="1"/>
    <col min="15" max="15" width="9.85546875" style="60" customWidth="1"/>
    <col min="16" max="16" width="8.85546875" style="60" customWidth="1"/>
    <col min="17" max="16384" width="14.42578125" style="60"/>
  </cols>
  <sheetData>
    <row r="1" spans="1:16" ht="16.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</row>
    <row r="2" spans="1:16" ht="12" customHeight="1">
      <c r="A2" s="133"/>
      <c r="B2" s="134" t="s">
        <v>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</row>
    <row r="3" spans="1:16" ht="18" customHeight="1">
      <c r="A3" s="133"/>
      <c r="B3" s="134" t="s">
        <v>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</row>
    <row r="4" spans="1:16" ht="12.75" customHeight="1">
      <c r="A4" s="134" t="s">
        <v>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</row>
    <row r="5" spans="1:16" ht="12.75" customHeight="1">
      <c r="A5" s="135" t="s">
        <v>3</v>
      </c>
      <c r="B5" s="133"/>
      <c r="C5" s="133"/>
      <c r="D5" s="136" t="s">
        <v>4</v>
      </c>
      <c r="E5" s="133"/>
      <c r="F5" s="136" t="s">
        <v>5</v>
      </c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16" ht="16.5" customHeight="1">
      <c r="A6" s="134" t="s">
        <v>6</v>
      </c>
      <c r="B6" s="133"/>
      <c r="C6" s="134" t="s">
        <v>7</v>
      </c>
      <c r="D6" s="133"/>
      <c r="E6" s="133"/>
      <c r="F6" s="133"/>
      <c r="G6" s="134"/>
      <c r="H6" s="133"/>
      <c r="I6" s="133"/>
      <c r="J6" s="133"/>
      <c r="K6" s="136" t="s">
        <v>8</v>
      </c>
      <c r="L6" s="133"/>
      <c r="M6" s="133"/>
      <c r="N6" s="133"/>
      <c r="O6" s="133"/>
      <c r="P6" s="133"/>
    </row>
    <row r="7" spans="1:16" ht="18" customHeight="1">
      <c r="A7" s="137" t="s">
        <v>9</v>
      </c>
      <c r="B7" s="138"/>
      <c r="C7" s="139"/>
      <c r="D7" s="140"/>
      <c r="E7" s="138"/>
      <c r="F7" s="138"/>
      <c r="G7" s="141" t="s">
        <v>10</v>
      </c>
      <c r="H7" s="140"/>
      <c r="I7" s="140"/>
      <c r="J7" s="138"/>
      <c r="K7" s="142"/>
      <c r="L7" s="138"/>
      <c r="M7" s="138"/>
      <c r="N7" s="143"/>
      <c r="O7" s="478"/>
      <c r="P7" s="479"/>
    </row>
    <row r="8" spans="1:16" ht="17.25" customHeight="1">
      <c r="A8" s="201" t="s">
        <v>11</v>
      </c>
      <c r="B8" s="202" t="s">
        <v>12</v>
      </c>
      <c r="C8" s="203" t="s">
        <v>13</v>
      </c>
      <c r="D8" s="204" t="s">
        <v>14</v>
      </c>
      <c r="E8" s="203" t="s">
        <v>17</v>
      </c>
      <c r="F8" s="203" t="s">
        <v>18</v>
      </c>
      <c r="G8" s="203" t="s">
        <v>19</v>
      </c>
      <c r="H8" s="204" t="s">
        <v>20</v>
      </c>
      <c r="I8" s="203" t="s">
        <v>21</v>
      </c>
      <c r="J8" s="203" t="s">
        <v>22</v>
      </c>
      <c r="K8" s="204" t="s">
        <v>23</v>
      </c>
      <c r="L8" s="203" t="s">
        <v>24</v>
      </c>
      <c r="M8" s="204" t="s">
        <v>25</v>
      </c>
      <c r="N8" s="204" t="s">
        <v>26</v>
      </c>
      <c r="O8" s="205" t="s">
        <v>27</v>
      </c>
      <c r="P8" s="133"/>
    </row>
    <row r="9" spans="1:16" ht="15" hidden="1" customHeight="1">
      <c r="A9" s="206"/>
      <c r="B9" s="207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9"/>
      <c r="N9" s="208"/>
      <c r="O9" s="210"/>
      <c r="P9" s="133"/>
    </row>
    <row r="10" spans="1:16" ht="18" customHeight="1">
      <c r="A10" s="211" t="s">
        <v>30</v>
      </c>
      <c r="B10" s="212" t="s">
        <v>34</v>
      </c>
      <c r="C10" s="213">
        <v>76.98</v>
      </c>
      <c r="D10" s="155">
        <v>87.5</v>
      </c>
      <c r="E10" s="157">
        <v>96.18</v>
      </c>
      <c r="F10" s="213">
        <v>99.85</v>
      </c>
      <c r="G10" s="214">
        <v>101.06</v>
      </c>
      <c r="H10" s="155">
        <v>85.05</v>
      </c>
      <c r="I10" s="155">
        <v>84.73</v>
      </c>
      <c r="J10" s="155">
        <v>100.36</v>
      </c>
      <c r="K10" s="155">
        <v>92.91</v>
      </c>
      <c r="L10" s="155">
        <v>90.27</v>
      </c>
      <c r="M10" s="155">
        <v>92.4</v>
      </c>
      <c r="N10" s="155">
        <v>81.88</v>
      </c>
      <c r="O10" s="215">
        <f>AVERAGE(C10:N10)</f>
        <v>90.764166666666668</v>
      </c>
      <c r="P10" s="133"/>
    </row>
    <row r="11" spans="1:16" ht="18" customHeight="1">
      <c r="A11" s="216" t="s">
        <v>35</v>
      </c>
      <c r="B11" s="212" t="s">
        <v>34</v>
      </c>
      <c r="C11" s="155">
        <v>109.22</v>
      </c>
      <c r="D11" s="155">
        <v>107.5</v>
      </c>
      <c r="E11" s="157">
        <v>113.13</v>
      </c>
      <c r="F11" s="213">
        <v>107.9</v>
      </c>
      <c r="G11" s="155">
        <v>110.11</v>
      </c>
      <c r="H11" s="155">
        <v>96.1</v>
      </c>
      <c r="I11" s="155">
        <v>95</v>
      </c>
      <c r="J11" s="155">
        <v>109.83</v>
      </c>
      <c r="K11" s="155">
        <v>105.25</v>
      </c>
      <c r="L11" s="155">
        <v>103.7</v>
      </c>
      <c r="M11" s="155">
        <v>104.77</v>
      </c>
      <c r="N11" s="155">
        <v>101.37</v>
      </c>
      <c r="O11" s="215">
        <f t="shared" ref="O11:O35" si="0">AVERAGE(C11:N11)</f>
        <v>105.32333333333334</v>
      </c>
      <c r="P11" s="133"/>
    </row>
    <row r="12" spans="1:16" ht="18" customHeight="1">
      <c r="A12" s="216" t="s">
        <v>36</v>
      </c>
      <c r="B12" s="212" t="s">
        <v>34</v>
      </c>
      <c r="C12" s="155">
        <v>8.14</v>
      </c>
      <c r="D12" s="213">
        <v>6.7</v>
      </c>
      <c r="E12" s="157">
        <v>6.62</v>
      </c>
      <c r="F12" s="213">
        <v>6.44</v>
      </c>
      <c r="G12" s="155">
        <v>6.22</v>
      </c>
      <c r="H12" s="155">
        <v>6.29</v>
      </c>
      <c r="I12" s="155">
        <v>7.21</v>
      </c>
      <c r="J12" s="155">
        <v>8.0399999999999991</v>
      </c>
      <c r="K12" s="155">
        <v>8.11</v>
      </c>
      <c r="L12" s="155">
        <v>8.32</v>
      </c>
      <c r="M12" s="155">
        <v>8.7899999999999991</v>
      </c>
      <c r="N12" s="155">
        <v>9.7899999999999991</v>
      </c>
      <c r="O12" s="215">
        <f t="shared" si="0"/>
        <v>7.5558333333333323</v>
      </c>
      <c r="P12" s="133"/>
    </row>
    <row r="13" spans="1:16" ht="18" customHeight="1">
      <c r="A13" s="216" t="s">
        <v>37</v>
      </c>
      <c r="B13" s="212" t="s">
        <v>34</v>
      </c>
      <c r="C13" s="155">
        <v>11.76</v>
      </c>
      <c r="D13" s="155">
        <v>10.3</v>
      </c>
      <c r="E13" s="157">
        <v>9.6</v>
      </c>
      <c r="F13" s="213">
        <v>9.09</v>
      </c>
      <c r="G13" s="155">
        <v>9</v>
      </c>
      <c r="H13" s="155">
        <v>9.06</v>
      </c>
      <c r="I13" s="155">
        <v>10.199999999999999</v>
      </c>
      <c r="J13" s="155">
        <v>11.57</v>
      </c>
      <c r="K13" s="155">
        <v>11.64</v>
      </c>
      <c r="L13" s="155">
        <v>12.1</v>
      </c>
      <c r="M13" s="155">
        <v>13.08</v>
      </c>
      <c r="N13" s="155">
        <v>13.91</v>
      </c>
      <c r="O13" s="215">
        <f t="shared" si="0"/>
        <v>10.942500000000001</v>
      </c>
      <c r="P13" s="133"/>
    </row>
    <row r="14" spans="1:16" ht="18" customHeight="1">
      <c r="A14" s="211" t="s">
        <v>38</v>
      </c>
      <c r="B14" s="212" t="s">
        <v>34</v>
      </c>
      <c r="C14" s="155">
        <v>21.72</v>
      </c>
      <c r="D14" s="155">
        <v>21.9</v>
      </c>
      <c r="E14" s="157">
        <v>19.86</v>
      </c>
      <c r="F14" s="213">
        <v>18.77</v>
      </c>
      <c r="G14" s="155">
        <v>21.33</v>
      </c>
      <c r="H14" s="155">
        <v>16.97</v>
      </c>
      <c r="I14" s="155">
        <v>18.25</v>
      </c>
      <c r="J14" s="155">
        <v>20.04</v>
      </c>
      <c r="K14" s="155">
        <v>20.04</v>
      </c>
      <c r="L14" s="155">
        <v>20.29</v>
      </c>
      <c r="M14" s="155">
        <v>22.73</v>
      </c>
      <c r="N14" s="155">
        <v>23.78</v>
      </c>
      <c r="O14" s="215">
        <f t="shared" si="0"/>
        <v>20.473333333333333</v>
      </c>
      <c r="P14" s="133"/>
    </row>
    <row r="15" spans="1:16" ht="18" customHeight="1">
      <c r="A15" s="211" t="s">
        <v>39</v>
      </c>
      <c r="B15" s="212" t="s">
        <v>34</v>
      </c>
      <c r="C15" s="155">
        <v>8.3000000000000007</v>
      </c>
      <c r="D15" s="155">
        <v>6.7</v>
      </c>
      <c r="E15" s="155">
        <v>6.13</v>
      </c>
      <c r="F15" s="213">
        <v>5.86</v>
      </c>
      <c r="G15" s="155">
        <v>5.93</v>
      </c>
      <c r="H15" s="155">
        <v>5.73</v>
      </c>
      <c r="I15" s="155">
        <v>6.12</v>
      </c>
      <c r="J15" s="155">
        <v>6.61</v>
      </c>
      <c r="K15" s="155">
        <v>6.11</v>
      </c>
      <c r="L15" s="155">
        <v>6.46</v>
      </c>
      <c r="M15" s="155">
        <v>7</v>
      </c>
      <c r="N15" s="155">
        <v>8</v>
      </c>
      <c r="O15" s="215">
        <f t="shared" si="0"/>
        <v>6.5791666666666666</v>
      </c>
      <c r="P15" s="133"/>
    </row>
    <row r="16" spans="1:16" ht="18" customHeight="1">
      <c r="A16" s="211" t="s">
        <v>40</v>
      </c>
      <c r="B16" s="212" t="s">
        <v>41</v>
      </c>
      <c r="C16" s="155">
        <v>24.33</v>
      </c>
      <c r="D16" s="155">
        <v>22.5</v>
      </c>
      <c r="E16" s="155">
        <v>29.5</v>
      </c>
      <c r="F16" s="213">
        <v>30</v>
      </c>
      <c r="G16" s="155">
        <v>32</v>
      </c>
      <c r="H16" s="155">
        <v>33</v>
      </c>
      <c r="I16" s="155">
        <v>29.75</v>
      </c>
      <c r="J16" s="155">
        <v>30.5</v>
      </c>
      <c r="K16" s="155">
        <v>31.33</v>
      </c>
      <c r="L16" s="155">
        <v>30.83</v>
      </c>
      <c r="M16" s="155">
        <v>30.8</v>
      </c>
      <c r="N16" s="155">
        <v>31</v>
      </c>
      <c r="O16" s="215">
        <f t="shared" si="0"/>
        <v>29.62833333333333</v>
      </c>
      <c r="P16" s="133"/>
    </row>
    <row r="17" spans="1:16" ht="18" customHeight="1">
      <c r="A17" s="211" t="s">
        <v>42</v>
      </c>
      <c r="B17" s="212" t="s">
        <v>41</v>
      </c>
      <c r="C17" s="155">
        <v>19.18</v>
      </c>
      <c r="D17" s="155">
        <v>18.899999999999999</v>
      </c>
      <c r="E17" s="155">
        <v>20.38</v>
      </c>
      <c r="F17" s="213">
        <v>20.92</v>
      </c>
      <c r="G17" s="155">
        <v>21.5</v>
      </c>
      <c r="H17" s="155">
        <v>22.37</v>
      </c>
      <c r="I17" s="155">
        <v>24.86</v>
      </c>
      <c r="J17" s="155">
        <v>24.12</v>
      </c>
      <c r="K17" s="155">
        <v>22.96</v>
      </c>
      <c r="L17" s="155">
        <v>21.38</v>
      </c>
      <c r="M17" s="155">
        <v>21.77</v>
      </c>
      <c r="N17" s="155">
        <v>21.84</v>
      </c>
      <c r="O17" s="215">
        <f t="shared" si="0"/>
        <v>21.681666666666668</v>
      </c>
      <c r="P17" s="133"/>
    </row>
    <row r="18" spans="1:16" ht="18" customHeight="1">
      <c r="A18" s="216" t="s">
        <v>43</v>
      </c>
      <c r="B18" s="212" t="s">
        <v>44</v>
      </c>
      <c r="C18" s="157">
        <v>19.850000000000001</v>
      </c>
      <c r="D18" s="157">
        <v>19.2</v>
      </c>
      <c r="E18" s="157">
        <v>18.88</v>
      </c>
      <c r="F18" s="213">
        <v>18.75</v>
      </c>
      <c r="G18" s="157">
        <v>17.77</v>
      </c>
      <c r="H18" s="157">
        <v>17</v>
      </c>
      <c r="I18" s="157">
        <v>16.7</v>
      </c>
      <c r="J18" s="157">
        <v>17.46</v>
      </c>
      <c r="K18" s="157">
        <v>16.82</v>
      </c>
      <c r="L18" s="157">
        <v>17.07</v>
      </c>
      <c r="M18" s="157">
        <v>17.329999999999998</v>
      </c>
      <c r="N18" s="157">
        <v>16.57</v>
      </c>
      <c r="O18" s="215">
        <f t="shared" si="0"/>
        <v>17.783333333333331</v>
      </c>
      <c r="P18" s="133"/>
    </row>
    <row r="19" spans="1:16" ht="18" customHeight="1">
      <c r="A19" s="216" t="s">
        <v>45</v>
      </c>
      <c r="B19" s="212" t="s">
        <v>44</v>
      </c>
      <c r="C19" s="157">
        <v>15.73</v>
      </c>
      <c r="D19" s="157">
        <v>14.8</v>
      </c>
      <c r="E19" s="157">
        <v>15.13</v>
      </c>
      <c r="F19" s="213">
        <v>15.1</v>
      </c>
      <c r="G19" s="157">
        <v>14.78</v>
      </c>
      <c r="H19" s="157">
        <v>13.71</v>
      </c>
      <c r="I19" s="157">
        <v>14.21</v>
      </c>
      <c r="J19" s="157">
        <v>13.6</v>
      </c>
      <c r="K19" s="157">
        <v>13.23</v>
      </c>
      <c r="L19" s="157">
        <v>13.78</v>
      </c>
      <c r="M19" s="157">
        <v>13.68</v>
      </c>
      <c r="N19" s="157">
        <v>12.95</v>
      </c>
      <c r="O19" s="215">
        <f t="shared" si="0"/>
        <v>14.225</v>
      </c>
      <c r="P19" s="133"/>
    </row>
    <row r="20" spans="1:16" ht="18" customHeight="1">
      <c r="A20" s="211" t="s">
        <v>46</v>
      </c>
      <c r="B20" s="212" t="s">
        <v>47</v>
      </c>
      <c r="C20" s="157">
        <v>4.1900000000000004</v>
      </c>
      <c r="D20" s="157">
        <v>3.9</v>
      </c>
      <c r="E20" s="157">
        <v>3.68</v>
      </c>
      <c r="F20" s="213">
        <v>3.82</v>
      </c>
      <c r="G20" s="157">
        <v>3.92</v>
      </c>
      <c r="H20" s="157">
        <v>3.81</v>
      </c>
      <c r="I20" s="157">
        <v>3.5</v>
      </c>
      <c r="J20" s="157">
        <v>3.69</v>
      </c>
      <c r="K20" s="157">
        <v>3.5</v>
      </c>
      <c r="L20" s="157">
        <v>3.42</v>
      </c>
      <c r="M20" s="157">
        <v>3.66</v>
      </c>
      <c r="N20" s="157">
        <v>3.3</v>
      </c>
      <c r="O20" s="215">
        <f t="shared" si="0"/>
        <v>3.6991666666666667</v>
      </c>
      <c r="P20" s="133"/>
    </row>
    <row r="21" spans="1:16" ht="18" customHeight="1">
      <c r="A21" s="211" t="s">
        <v>48</v>
      </c>
      <c r="B21" s="212" t="s">
        <v>49</v>
      </c>
      <c r="C21" s="157">
        <v>7.27</v>
      </c>
      <c r="D21" s="157">
        <v>6.3</v>
      </c>
      <c r="E21" s="157">
        <v>6.69</v>
      </c>
      <c r="F21" s="213">
        <v>7.13</v>
      </c>
      <c r="G21" s="157">
        <v>6.93</v>
      </c>
      <c r="H21" s="157">
        <v>6.73</v>
      </c>
      <c r="I21" s="157">
        <v>7.08</v>
      </c>
      <c r="J21" s="157">
        <v>7.26</v>
      </c>
      <c r="K21" s="157">
        <v>6.96</v>
      </c>
      <c r="L21" s="157">
        <v>7.3</v>
      </c>
      <c r="M21" s="157">
        <v>7.06</v>
      </c>
      <c r="N21" s="157">
        <v>7.15</v>
      </c>
      <c r="O21" s="215">
        <f t="shared" si="0"/>
        <v>6.9883333333333333</v>
      </c>
      <c r="P21" s="133"/>
    </row>
    <row r="22" spans="1:16" ht="18" customHeight="1">
      <c r="A22" s="211" t="s">
        <v>50</v>
      </c>
      <c r="B22" s="212" t="s">
        <v>47</v>
      </c>
      <c r="C22" s="157">
        <v>434.76</v>
      </c>
      <c r="D22" s="157">
        <v>401.8</v>
      </c>
      <c r="E22" s="157">
        <v>387.31</v>
      </c>
      <c r="F22" s="213">
        <v>402.14</v>
      </c>
      <c r="G22" s="157">
        <v>394.17</v>
      </c>
      <c r="H22" s="157">
        <v>376.64</v>
      </c>
      <c r="I22" s="157">
        <v>360.57</v>
      </c>
      <c r="J22" s="157">
        <v>326.86</v>
      </c>
      <c r="K22" s="157">
        <v>346.64</v>
      </c>
      <c r="L22" s="157">
        <v>353.35</v>
      </c>
      <c r="M22" s="157">
        <v>337.64</v>
      </c>
      <c r="N22" s="157">
        <v>330.94</v>
      </c>
      <c r="O22" s="215">
        <f t="shared" si="0"/>
        <v>371.06833333333333</v>
      </c>
      <c r="P22" s="133"/>
    </row>
    <row r="23" spans="1:16" ht="18" customHeight="1">
      <c r="A23" s="211" t="s">
        <v>51</v>
      </c>
      <c r="B23" s="212" t="s">
        <v>47</v>
      </c>
      <c r="C23" s="157">
        <v>321.89999999999998</v>
      </c>
      <c r="D23" s="157">
        <v>303.2</v>
      </c>
      <c r="E23" s="157">
        <v>289.76</v>
      </c>
      <c r="F23" s="213">
        <v>290.43</v>
      </c>
      <c r="G23" s="157">
        <v>262.14999999999998</v>
      </c>
      <c r="H23" s="157">
        <v>257.5</v>
      </c>
      <c r="I23" s="157">
        <v>244.71</v>
      </c>
      <c r="J23" s="157">
        <v>243.79</v>
      </c>
      <c r="K23" s="157">
        <v>237.36</v>
      </c>
      <c r="L23" s="157">
        <v>232.35</v>
      </c>
      <c r="M23" s="157">
        <v>237.49</v>
      </c>
      <c r="N23" s="157">
        <v>225.73</v>
      </c>
      <c r="O23" s="215">
        <f t="shared" si="0"/>
        <v>262.19750000000005</v>
      </c>
      <c r="P23" s="133"/>
    </row>
    <row r="24" spans="1:16" ht="18" customHeight="1">
      <c r="A24" s="211" t="s">
        <v>52</v>
      </c>
      <c r="B24" s="212" t="s">
        <v>47</v>
      </c>
      <c r="C24" s="157">
        <v>259.05</v>
      </c>
      <c r="D24" s="157">
        <v>239.2</v>
      </c>
      <c r="E24" s="157">
        <v>237.59</v>
      </c>
      <c r="F24" s="213">
        <v>239.29</v>
      </c>
      <c r="G24" s="157">
        <v>218.92</v>
      </c>
      <c r="H24" s="157">
        <v>207.43</v>
      </c>
      <c r="I24" s="157">
        <v>191</v>
      </c>
      <c r="J24" s="157">
        <v>200.43</v>
      </c>
      <c r="K24" s="157">
        <v>201.21</v>
      </c>
      <c r="L24" s="157">
        <v>191.92</v>
      </c>
      <c r="M24" s="157">
        <v>189.83</v>
      </c>
      <c r="N24" s="157">
        <v>180.8</v>
      </c>
      <c r="O24" s="215">
        <f t="shared" si="0"/>
        <v>213.05583333333334</v>
      </c>
      <c r="P24" s="133"/>
    </row>
    <row r="25" spans="1:16" ht="18" customHeight="1">
      <c r="A25" s="211" t="s">
        <v>53</v>
      </c>
      <c r="B25" s="212" t="s">
        <v>47</v>
      </c>
      <c r="C25" s="157">
        <v>237.14</v>
      </c>
      <c r="D25" s="157">
        <v>255.9</v>
      </c>
      <c r="E25" s="157">
        <v>224.49</v>
      </c>
      <c r="F25" s="213">
        <v>227.29</v>
      </c>
      <c r="G25" s="157">
        <v>222.15</v>
      </c>
      <c r="H25" s="157">
        <v>192.36</v>
      </c>
      <c r="I25" s="157">
        <v>184.36</v>
      </c>
      <c r="J25" s="157">
        <v>198.64</v>
      </c>
      <c r="K25" s="157">
        <v>209.79</v>
      </c>
      <c r="L25" s="157">
        <v>193</v>
      </c>
      <c r="M25" s="157">
        <v>189.2</v>
      </c>
      <c r="N25" s="157">
        <v>182.58</v>
      </c>
      <c r="O25" s="215">
        <f t="shared" si="0"/>
        <v>209.74166666666665</v>
      </c>
      <c r="P25" s="133"/>
    </row>
    <row r="26" spans="1:16" ht="18" customHeight="1">
      <c r="A26" s="211" t="s">
        <v>54</v>
      </c>
      <c r="B26" s="212" t="s">
        <v>47</v>
      </c>
      <c r="C26" s="157">
        <v>138.57</v>
      </c>
      <c r="D26" s="157">
        <v>130.30000000000001</v>
      </c>
      <c r="E26" s="157">
        <v>130.38</v>
      </c>
      <c r="F26" s="213">
        <v>130.43</v>
      </c>
      <c r="G26" s="157">
        <v>124.62</v>
      </c>
      <c r="H26" s="157">
        <v>107.64</v>
      </c>
      <c r="I26" s="157">
        <v>106.79</v>
      </c>
      <c r="J26" s="157">
        <v>105.21</v>
      </c>
      <c r="K26" s="157">
        <v>103.43</v>
      </c>
      <c r="L26" s="157">
        <v>99.5</v>
      </c>
      <c r="M26" s="157">
        <v>102.62</v>
      </c>
      <c r="N26" s="157">
        <v>95.53</v>
      </c>
      <c r="O26" s="215">
        <f t="shared" si="0"/>
        <v>114.58500000000002</v>
      </c>
      <c r="P26" s="133"/>
    </row>
    <row r="27" spans="1:16" ht="18" customHeight="1">
      <c r="A27" s="211" t="s">
        <v>55</v>
      </c>
      <c r="B27" s="212" t="s">
        <v>47</v>
      </c>
      <c r="C27" s="157">
        <v>154.52000000000001</v>
      </c>
      <c r="D27" s="157">
        <v>137.68</v>
      </c>
      <c r="E27" s="157">
        <v>142.31</v>
      </c>
      <c r="F27" s="213">
        <v>144.63999999999999</v>
      </c>
      <c r="G27" s="157">
        <v>130.22999999999999</v>
      </c>
      <c r="H27" s="157">
        <v>111.5</v>
      </c>
      <c r="I27" s="157">
        <v>111.5</v>
      </c>
      <c r="J27" s="157">
        <v>109.14</v>
      </c>
      <c r="K27" s="157">
        <v>108.07</v>
      </c>
      <c r="L27" s="157">
        <v>102</v>
      </c>
      <c r="M27" s="157">
        <v>100.21</v>
      </c>
      <c r="N27" s="157">
        <v>96.74</v>
      </c>
      <c r="O27" s="215">
        <f t="shared" si="0"/>
        <v>120.71166666666669</v>
      </c>
      <c r="P27" s="133"/>
    </row>
    <row r="28" spans="1:16" ht="18" customHeight="1">
      <c r="A28" s="211" t="s">
        <v>56</v>
      </c>
      <c r="B28" s="212" t="s">
        <v>57</v>
      </c>
      <c r="C28" s="157">
        <v>2.5</v>
      </c>
      <c r="D28" s="157">
        <v>2.86</v>
      </c>
      <c r="E28" s="157">
        <v>2.79</v>
      </c>
      <c r="F28" s="213">
        <v>2.85</v>
      </c>
      <c r="G28" s="157">
        <v>2.77</v>
      </c>
      <c r="H28" s="157">
        <v>2.4500000000000002</v>
      </c>
      <c r="I28" s="157">
        <v>2.71</v>
      </c>
      <c r="J28" s="157">
        <v>2.68</v>
      </c>
      <c r="K28" s="157">
        <v>2.67</v>
      </c>
      <c r="L28" s="157">
        <v>2.65</v>
      </c>
      <c r="M28" s="157">
        <v>2.66</v>
      </c>
      <c r="N28" s="157">
        <v>2.64</v>
      </c>
      <c r="O28" s="215">
        <f t="shared" si="0"/>
        <v>2.6858333333333331</v>
      </c>
      <c r="P28" s="133"/>
    </row>
    <row r="29" spans="1:16" ht="18" customHeight="1">
      <c r="A29" s="211" t="s">
        <v>58</v>
      </c>
      <c r="B29" s="212" t="s">
        <v>59</v>
      </c>
      <c r="C29" s="157">
        <v>6.36</v>
      </c>
      <c r="D29" s="157">
        <v>7.3</v>
      </c>
      <c r="E29" s="157">
        <v>7.19</v>
      </c>
      <c r="F29" s="213">
        <v>7.78</v>
      </c>
      <c r="G29" s="157">
        <v>6.13</v>
      </c>
      <c r="H29" s="157">
        <v>5.33</v>
      </c>
      <c r="I29" s="157">
        <v>5.08</v>
      </c>
      <c r="J29" s="157">
        <v>4.79</v>
      </c>
      <c r="K29" s="157">
        <v>4.71</v>
      </c>
      <c r="L29" s="157">
        <v>5.23</v>
      </c>
      <c r="M29" s="157">
        <v>5.47</v>
      </c>
      <c r="N29" s="157">
        <v>5.34</v>
      </c>
      <c r="O29" s="215">
        <f t="shared" si="0"/>
        <v>5.892500000000001</v>
      </c>
      <c r="P29" s="133"/>
    </row>
    <row r="30" spans="1:16" ht="18" customHeight="1">
      <c r="A30" s="211" t="s">
        <v>60</v>
      </c>
      <c r="B30" s="212" t="s">
        <v>49</v>
      </c>
      <c r="C30" s="157">
        <v>5.5</v>
      </c>
      <c r="D30" s="157">
        <v>5.8</v>
      </c>
      <c r="E30" s="157">
        <v>5.75</v>
      </c>
      <c r="F30" s="213">
        <v>5.65</v>
      </c>
      <c r="G30" s="157">
        <v>4.5</v>
      </c>
      <c r="H30" s="157">
        <v>4.8600000000000003</v>
      </c>
      <c r="I30" s="157">
        <v>5.25</v>
      </c>
      <c r="J30" s="157">
        <v>5.39</v>
      </c>
      <c r="K30" s="157">
        <v>5.31</v>
      </c>
      <c r="L30" s="157">
        <v>5.42</v>
      </c>
      <c r="M30" s="157">
        <v>5.17</v>
      </c>
      <c r="N30" s="157">
        <v>5.47</v>
      </c>
      <c r="O30" s="215">
        <f t="shared" si="0"/>
        <v>5.3391666666666673</v>
      </c>
      <c r="P30" s="133"/>
    </row>
    <row r="31" spans="1:16" ht="18" customHeight="1">
      <c r="A31" s="211" t="s">
        <v>61</v>
      </c>
      <c r="B31" s="212" t="s">
        <v>62</v>
      </c>
      <c r="C31" s="157">
        <v>1.42</v>
      </c>
      <c r="D31" s="157">
        <v>1.22</v>
      </c>
      <c r="E31" s="157">
        <v>1.44</v>
      </c>
      <c r="F31" s="213">
        <v>1.45</v>
      </c>
      <c r="G31" s="157">
        <v>1.18</v>
      </c>
      <c r="H31" s="157">
        <v>1.25</v>
      </c>
      <c r="I31" s="157">
        <v>1.31</v>
      </c>
      <c r="J31" s="157">
        <v>1.5</v>
      </c>
      <c r="K31" s="157">
        <v>1.5</v>
      </c>
      <c r="L31" s="157">
        <v>1.58</v>
      </c>
      <c r="M31" s="157">
        <v>1.33</v>
      </c>
      <c r="N31" s="157">
        <v>1.38</v>
      </c>
      <c r="O31" s="215">
        <f t="shared" si="0"/>
        <v>1.38</v>
      </c>
      <c r="P31" s="133"/>
    </row>
    <row r="32" spans="1:16" ht="18" customHeight="1">
      <c r="A32" s="216" t="s">
        <v>63</v>
      </c>
      <c r="B32" s="212" t="s">
        <v>44</v>
      </c>
      <c r="C32" s="157">
        <v>5</v>
      </c>
      <c r="D32" s="157">
        <v>5.5</v>
      </c>
      <c r="E32" s="157"/>
      <c r="F32" s="213">
        <v>5</v>
      </c>
      <c r="G32" s="157">
        <v>5.8</v>
      </c>
      <c r="H32" s="157">
        <v>4.54</v>
      </c>
      <c r="I32" s="157">
        <v>4.74</v>
      </c>
      <c r="J32" s="157">
        <v>4.59</v>
      </c>
      <c r="K32" s="157">
        <v>4.6900000000000004</v>
      </c>
      <c r="L32" s="157">
        <v>4.47</v>
      </c>
      <c r="M32" s="157">
        <v>4.47</v>
      </c>
      <c r="N32" s="157">
        <v>4.8600000000000003</v>
      </c>
      <c r="O32" s="215">
        <f t="shared" si="0"/>
        <v>4.878181818181818</v>
      </c>
      <c r="P32" s="133"/>
    </row>
    <row r="33" spans="1:16" ht="18" customHeight="1">
      <c r="A33" s="211" t="s">
        <v>64</v>
      </c>
      <c r="B33" s="212" t="s">
        <v>49</v>
      </c>
      <c r="C33" s="157">
        <v>0.79</v>
      </c>
      <c r="D33" s="157">
        <v>0.82</v>
      </c>
      <c r="E33" s="157">
        <v>0.81</v>
      </c>
      <c r="F33" s="213">
        <v>0.81</v>
      </c>
      <c r="G33" s="157">
        <v>0.87</v>
      </c>
      <c r="H33" s="157">
        <v>0.87</v>
      </c>
      <c r="I33" s="157">
        <v>0.87</v>
      </c>
      <c r="J33" s="157">
        <v>0.87</v>
      </c>
      <c r="K33" s="157">
        <v>0.9</v>
      </c>
      <c r="L33" s="157">
        <v>0.95</v>
      </c>
      <c r="M33" s="157">
        <v>0.95</v>
      </c>
      <c r="N33" s="157">
        <v>0.98</v>
      </c>
      <c r="O33" s="215">
        <f t="shared" si="0"/>
        <v>0.87416666666666665</v>
      </c>
      <c r="P33" s="133"/>
    </row>
    <row r="34" spans="1:16" ht="18" customHeight="1">
      <c r="A34" s="217" t="s">
        <v>68</v>
      </c>
      <c r="B34" s="218" t="s">
        <v>70</v>
      </c>
      <c r="C34" s="163"/>
      <c r="D34" s="164"/>
      <c r="E34" s="164">
        <v>0.17</v>
      </c>
      <c r="F34" s="219">
        <v>0.2</v>
      </c>
      <c r="G34" s="164">
        <v>0.22</v>
      </c>
      <c r="H34" s="164">
        <v>0.2</v>
      </c>
      <c r="I34" s="164">
        <v>0.2</v>
      </c>
      <c r="J34" s="164">
        <v>0.2</v>
      </c>
      <c r="K34" s="164">
        <v>0.19</v>
      </c>
      <c r="L34" s="164">
        <v>0.17</v>
      </c>
      <c r="M34" s="164">
        <v>0.17</v>
      </c>
      <c r="N34" s="164">
        <v>0.16</v>
      </c>
      <c r="O34" s="220">
        <f t="shared" si="0"/>
        <v>0.18799999999999997</v>
      </c>
      <c r="P34" s="133"/>
    </row>
    <row r="35" spans="1:16" ht="18" customHeight="1">
      <c r="A35" s="211" t="s">
        <v>65</v>
      </c>
      <c r="B35" s="212" t="s">
        <v>44</v>
      </c>
      <c r="C35" s="157"/>
      <c r="D35" s="157"/>
      <c r="E35" s="157">
        <v>13.81</v>
      </c>
      <c r="F35" s="213"/>
      <c r="G35" s="157"/>
      <c r="H35" s="157">
        <v>13.83</v>
      </c>
      <c r="I35" s="157"/>
      <c r="J35" s="157">
        <v>12.03</v>
      </c>
      <c r="K35" s="157"/>
      <c r="L35" s="157">
        <v>11.58</v>
      </c>
      <c r="M35" s="157">
        <v>11.99</v>
      </c>
      <c r="N35" s="157">
        <v>12.08</v>
      </c>
      <c r="O35" s="215">
        <f t="shared" si="0"/>
        <v>12.553333333333335</v>
      </c>
      <c r="P35" s="133"/>
    </row>
    <row r="36" spans="1:16" ht="0.75" customHeight="1">
      <c r="A36" s="217"/>
      <c r="B36" s="218"/>
      <c r="C36" s="163"/>
      <c r="D36" s="164"/>
      <c r="E36" s="164"/>
      <c r="F36" s="219"/>
      <c r="G36" s="164"/>
      <c r="H36" s="164"/>
      <c r="I36" s="164"/>
      <c r="J36" s="164"/>
      <c r="K36" s="164"/>
      <c r="L36" s="164"/>
      <c r="M36" s="164"/>
      <c r="N36" s="164"/>
      <c r="O36" s="221"/>
      <c r="P36" s="133"/>
    </row>
    <row r="37" spans="1:16" ht="12.75" customHeight="1">
      <c r="A37" s="165" t="s">
        <v>73</v>
      </c>
      <c r="B37" s="222"/>
      <c r="C37" s="165"/>
      <c r="D37" s="165"/>
      <c r="E37" s="165"/>
      <c r="F37" s="165"/>
      <c r="G37" s="222"/>
      <c r="H37" s="222"/>
      <c r="I37" s="222"/>
      <c r="J37" s="165"/>
      <c r="K37" s="165"/>
      <c r="L37" s="165"/>
      <c r="M37" s="165"/>
      <c r="N37" s="165"/>
      <c r="O37" s="165"/>
      <c r="P37" s="165"/>
    </row>
    <row r="38" spans="1:16" ht="12.75" customHeight="1">
      <c r="A38" s="165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</row>
  </sheetData>
  <pageMargins left="0.78740157499999996" right="0.78740157499999996" top="0.984251969" bottom="0.984251969" header="0" footer="0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J7" sqref="J7"/>
    </sheetView>
  </sheetViews>
  <sheetFormatPr defaultRowHeight="15" customHeight="1"/>
  <cols>
    <col min="1" max="1" width="30.7109375" style="452" customWidth="1"/>
    <col min="2" max="2" width="12.140625" style="452" bestFit="1" customWidth="1"/>
    <col min="3" max="14" width="9.140625" style="452" customWidth="1"/>
    <col min="15" max="15" width="11.7109375" style="452" customWidth="1"/>
    <col min="16" max="26" width="8.7109375" style="452" customWidth="1"/>
    <col min="27" max="16384" width="9.140625" style="452"/>
  </cols>
  <sheetData>
    <row r="1" spans="1:26" ht="12.75" customHeight="1">
      <c r="A1" s="56"/>
      <c r="B1" s="57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5" customHeight="1">
      <c r="A2" s="57"/>
      <c r="B2" s="57"/>
      <c r="C2" s="5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9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5" customHeight="1">
      <c r="A3" s="57"/>
      <c r="B3" s="57"/>
      <c r="C3" s="57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9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2.75" customHeight="1">
      <c r="A4" s="453"/>
      <c r="B4" s="453"/>
      <c r="C4" s="453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9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6.5" customHeight="1" thickBot="1">
      <c r="A5" s="514" t="s">
        <v>355</v>
      </c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9.25" customHeight="1" thickBot="1">
      <c r="A6" s="53" t="s">
        <v>127</v>
      </c>
      <c r="B6" s="53" t="s">
        <v>12</v>
      </c>
      <c r="C6" s="53" t="s">
        <v>128</v>
      </c>
      <c r="D6" s="54" t="s">
        <v>129</v>
      </c>
      <c r="E6" s="53" t="s">
        <v>130</v>
      </c>
      <c r="F6" s="53" t="s">
        <v>131</v>
      </c>
      <c r="G6" s="53" t="s">
        <v>132</v>
      </c>
      <c r="H6" s="53" t="s">
        <v>133</v>
      </c>
      <c r="I6" s="53" t="s">
        <v>134</v>
      </c>
      <c r="J6" s="53" t="s">
        <v>135</v>
      </c>
      <c r="K6" s="53" t="s">
        <v>136</v>
      </c>
      <c r="L6" s="53" t="s">
        <v>137</v>
      </c>
      <c r="M6" s="53" t="s">
        <v>138</v>
      </c>
      <c r="N6" s="53" t="s">
        <v>139</v>
      </c>
      <c r="O6" s="55" t="s">
        <v>277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5" customHeight="1" thickBot="1">
      <c r="A7" s="101" t="s">
        <v>248</v>
      </c>
      <c r="B7" s="101" t="s">
        <v>310</v>
      </c>
      <c r="C7" s="102">
        <v>2.46</v>
      </c>
      <c r="D7" s="102">
        <v>2.56</v>
      </c>
      <c r="E7" s="102">
        <v>2.52</v>
      </c>
      <c r="F7" s="102">
        <v>1.96</v>
      </c>
      <c r="G7" s="102">
        <v>2.4824748774509802</v>
      </c>
      <c r="H7" s="102">
        <v>2.54</v>
      </c>
      <c r="I7" s="102">
        <v>2.2065441176470584</v>
      </c>
      <c r="J7" s="102"/>
      <c r="K7" s="102"/>
      <c r="L7" s="102"/>
      <c r="M7" s="102"/>
      <c r="N7" s="102"/>
      <c r="O7" s="106">
        <f t="shared" ref="O7:O27" si="0">AVERAGE(C7:N7)</f>
        <v>2.3898598564425768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5" customHeight="1" thickBot="1">
      <c r="A8" s="104" t="s">
        <v>269</v>
      </c>
      <c r="B8" s="104" t="s">
        <v>356</v>
      </c>
      <c r="C8" s="105">
        <v>2.5099999999999998</v>
      </c>
      <c r="D8" s="105">
        <v>2.6</v>
      </c>
      <c r="E8" s="105">
        <v>2.4700000000000002</v>
      </c>
      <c r="F8" s="105">
        <v>2.04</v>
      </c>
      <c r="G8" s="105">
        <v>2.1013043478260869</v>
      </c>
      <c r="H8" s="105">
        <v>2.12</v>
      </c>
      <c r="I8" s="105">
        <v>2.0615824275362322</v>
      </c>
      <c r="J8" s="105"/>
      <c r="K8" s="105"/>
      <c r="L8" s="105"/>
      <c r="M8" s="105"/>
      <c r="N8" s="105"/>
      <c r="O8" s="107">
        <f t="shared" si="0"/>
        <v>2.2718409679089029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5" customHeight="1" thickBot="1">
      <c r="A9" s="101" t="s">
        <v>271</v>
      </c>
      <c r="B9" s="101" t="s">
        <v>356</v>
      </c>
      <c r="C9" s="102">
        <v>2.65</v>
      </c>
      <c r="D9" s="102">
        <v>2.66</v>
      </c>
      <c r="E9" s="102">
        <v>2.5499999999999998</v>
      </c>
      <c r="F9" s="102">
        <v>2.19</v>
      </c>
      <c r="G9" s="102">
        <v>2.1808006535947717</v>
      </c>
      <c r="H9" s="102">
        <v>2.25</v>
      </c>
      <c r="I9" s="102">
        <v>2.2020747334021333</v>
      </c>
      <c r="J9" s="102"/>
      <c r="K9" s="102"/>
      <c r="L9" s="102"/>
      <c r="M9" s="102"/>
      <c r="N9" s="102"/>
      <c r="O9" s="106">
        <f t="shared" si="0"/>
        <v>2.3832679124281291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5" customHeight="1" thickBot="1">
      <c r="A10" s="104" t="s">
        <v>313</v>
      </c>
      <c r="B10" s="104" t="s">
        <v>34</v>
      </c>
      <c r="C10" s="105">
        <v>65.33</v>
      </c>
      <c r="D10" s="105">
        <v>95.33</v>
      </c>
      <c r="E10" s="105">
        <v>92</v>
      </c>
      <c r="F10" s="105">
        <v>90</v>
      </c>
      <c r="G10" s="105">
        <v>71.25</v>
      </c>
      <c r="H10" s="105">
        <v>67.5</v>
      </c>
      <c r="I10" s="105"/>
      <c r="J10" s="105"/>
      <c r="K10" s="105"/>
      <c r="L10" s="105"/>
      <c r="M10" s="105"/>
      <c r="N10" s="105"/>
      <c r="O10" s="107">
        <f t="shared" si="0"/>
        <v>80.234999999999999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5" customHeight="1" thickBot="1">
      <c r="A11" s="101" t="s">
        <v>264</v>
      </c>
      <c r="B11" s="101" t="s">
        <v>49</v>
      </c>
      <c r="C11" s="102">
        <v>7.41</v>
      </c>
      <c r="D11" s="102">
        <v>7.81</v>
      </c>
      <c r="E11" s="102">
        <v>7.64</v>
      </c>
      <c r="F11" s="102">
        <v>6.94</v>
      </c>
      <c r="G11" s="102">
        <v>7.3414732142857151</v>
      </c>
      <c r="H11" s="102">
        <v>7.43</v>
      </c>
      <c r="I11" s="102">
        <v>6.8415952380952376</v>
      </c>
      <c r="J11" s="102"/>
      <c r="K11" s="102"/>
      <c r="L11" s="102"/>
      <c r="M11" s="102"/>
      <c r="N11" s="102"/>
      <c r="O11" s="106">
        <f t="shared" si="0"/>
        <v>7.3447240646258507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5" customHeight="1" thickBot="1">
      <c r="A12" s="104" t="s">
        <v>314</v>
      </c>
      <c r="B12" s="104" t="s">
        <v>49</v>
      </c>
      <c r="C12" s="105">
        <v>2.25</v>
      </c>
      <c r="D12" s="105">
        <v>2.46</v>
      </c>
      <c r="E12" s="105">
        <v>2</v>
      </c>
      <c r="F12" s="105">
        <v>1.91</v>
      </c>
      <c r="G12" s="105">
        <v>1.7677777777777777</v>
      </c>
      <c r="H12" s="105"/>
      <c r="I12" s="105"/>
      <c r="J12" s="105"/>
      <c r="K12" s="105"/>
      <c r="L12" s="105"/>
      <c r="M12" s="105"/>
      <c r="N12" s="105"/>
      <c r="O12" s="106">
        <f t="shared" si="0"/>
        <v>2.0775555555555552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5" customHeight="1" thickBot="1">
      <c r="A13" s="101" t="s">
        <v>145</v>
      </c>
      <c r="B13" s="101" t="s">
        <v>101</v>
      </c>
      <c r="C13" s="102">
        <v>2.8</v>
      </c>
      <c r="D13" s="102">
        <v>2.8</v>
      </c>
      <c r="E13" s="102">
        <v>2.78</v>
      </c>
      <c r="F13" s="102">
        <v>2.0299999999999998</v>
      </c>
      <c r="G13" s="102">
        <v>2.3633409090909092</v>
      </c>
      <c r="H13" s="102">
        <v>2.37</v>
      </c>
      <c r="I13" s="102">
        <v>2.2915503246753239</v>
      </c>
      <c r="J13" s="102"/>
      <c r="K13" s="102"/>
      <c r="L13" s="102"/>
      <c r="M13" s="102"/>
      <c r="N13" s="102"/>
      <c r="O13" s="106">
        <f t="shared" si="0"/>
        <v>2.4906987476808906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5" customHeight="1" thickBot="1">
      <c r="A14" s="104" t="s">
        <v>315</v>
      </c>
      <c r="B14" s="104" t="s">
        <v>101</v>
      </c>
      <c r="C14" s="105">
        <v>2.5099999999999998</v>
      </c>
      <c r="D14" s="105">
        <v>2.66</v>
      </c>
      <c r="E14" s="105">
        <v>2.67</v>
      </c>
      <c r="F14" s="105">
        <v>1.98</v>
      </c>
      <c r="G14" s="105">
        <v>2.3215515565875475</v>
      </c>
      <c r="H14" s="105">
        <v>2.4</v>
      </c>
      <c r="I14" s="105">
        <v>2.2957203947368421</v>
      </c>
      <c r="J14" s="105"/>
      <c r="K14" s="105"/>
      <c r="L14" s="105"/>
      <c r="M14" s="105"/>
      <c r="N14" s="105"/>
      <c r="O14" s="107">
        <f t="shared" si="0"/>
        <v>2.4053245644749128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s="109" customFormat="1" ht="15" customHeight="1" thickBot="1">
      <c r="A15" s="101" t="s">
        <v>232</v>
      </c>
      <c r="B15" s="101" t="s">
        <v>101</v>
      </c>
      <c r="C15" s="102">
        <v>2.48</v>
      </c>
      <c r="D15" s="102">
        <v>2.57</v>
      </c>
      <c r="E15" s="102">
        <v>2.65</v>
      </c>
      <c r="F15" s="102">
        <v>1.99</v>
      </c>
      <c r="G15" s="102">
        <v>2.3900669642857144</v>
      </c>
      <c r="H15" s="102">
        <v>2.4</v>
      </c>
      <c r="I15" s="102">
        <v>2.3622847514005598</v>
      </c>
      <c r="J15" s="102"/>
      <c r="K15" s="102"/>
      <c r="L15" s="102"/>
      <c r="M15" s="102"/>
      <c r="N15" s="102"/>
      <c r="O15" s="106">
        <f t="shared" si="0"/>
        <v>2.4060502450980392</v>
      </c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</row>
    <row r="16" spans="1:26" ht="15" customHeight="1" thickBot="1">
      <c r="A16" s="104" t="s">
        <v>316</v>
      </c>
      <c r="B16" s="104" t="s">
        <v>49</v>
      </c>
      <c r="C16" s="105">
        <v>3.07</v>
      </c>
      <c r="D16" s="105">
        <v>3.14</v>
      </c>
      <c r="E16" s="105">
        <v>3.27</v>
      </c>
      <c r="F16" s="105">
        <v>2.09</v>
      </c>
      <c r="G16" s="105">
        <v>3.1183116883116879</v>
      </c>
      <c r="H16" s="105">
        <v>2.97</v>
      </c>
      <c r="I16" s="105">
        <v>2.8069209956709962</v>
      </c>
      <c r="J16" s="105"/>
      <c r="K16" s="105"/>
      <c r="L16" s="105"/>
      <c r="M16" s="105"/>
      <c r="N16" s="105"/>
      <c r="O16" s="107">
        <f t="shared" si="0"/>
        <v>2.9236046691403836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5" customHeight="1" thickBot="1">
      <c r="A17" s="101" t="s">
        <v>317</v>
      </c>
      <c r="B17" s="101" t="s">
        <v>47</v>
      </c>
      <c r="C17" s="102">
        <v>1972.54</v>
      </c>
      <c r="D17" s="102">
        <v>2053.69</v>
      </c>
      <c r="E17" s="102">
        <v>2003.55</v>
      </c>
      <c r="F17" s="102">
        <v>1947.28</v>
      </c>
      <c r="G17" s="102">
        <v>1820.928961038961</v>
      </c>
      <c r="H17" s="102">
        <v>1756.35</v>
      </c>
      <c r="I17" s="102">
        <v>1739.6459679089028</v>
      </c>
      <c r="J17" s="102"/>
      <c r="K17" s="102"/>
      <c r="L17" s="102"/>
      <c r="M17" s="102"/>
      <c r="N17" s="102"/>
      <c r="O17" s="106">
        <f t="shared" si="0"/>
        <v>1899.1407041354089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5" customHeight="1" thickBot="1">
      <c r="A18" s="104" t="s">
        <v>318</v>
      </c>
      <c r="B18" s="104" t="s">
        <v>47</v>
      </c>
      <c r="C18" s="105">
        <v>2024.12</v>
      </c>
      <c r="D18" s="105">
        <v>2089.7199999999998</v>
      </c>
      <c r="E18" s="105">
        <v>2016.88</v>
      </c>
      <c r="F18" s="105">
        <v>2021.29</v>
      </c>
      <c r="G18" s="105">
        <v>1772.5094836956523</v>
      </c>
      <c r="H18" s="105">
        <v>1717.74</v>
      </c>
      <c r="I18" s="105">
        <v>1739.193438735178</v>
      </c>
      <c r="J18" s="105"/>
      <c r="K18" s="105"/>
      <c r="L18" s="105"/>
      <c r="M18" s="105"/>
      <c r="N18" s="105"/>
      <c r="O18" s="107">
        <f t="shared" si="0"/>
        <v>1911.6361317758328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5" customHeight="1" thickBot="1">
      <c r="A19" s="101" t="s">
        <v>279</v>
      </c>
      <c r="B19" s="101" t="s">
        <v>47</v>
      </c>
      <c r="C19" s="102">
        <v>2590.44</v>
      </c>
      <c r="D19" s="102">
        <v>2680.13</v>
      </c>
      <c r="E19" s="102">
        <v>2589.48</v>
      </c>
      <c r="F19" s="102">
        <v>2505.6999999999998</v>
      </c>
      <c r="G19" s="102">
        <v>2354.4149666666667</v>
      </c>
      <c r="H19" s="102">
        <v>2271.48</v>
      </c>
      <c r="I19" s="102">
        <v>2387.7846739130437</v>
      </c>
      <c r="J19" s="102"/>
      <c r="K19" s="102"/>
      <c r="L19" s="102"/>
      <c r="M19" s="102"/>
      <c r="N19" s="102"/>
      <c r="O19" s="106">
        <f t="shared" si="0"/>
        <v>2482.7756629399587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5" customHeight="1" thickBot="1">
      <c r="A20" s="104" t="s">
        <v>319</v>
      </c>
      <c r="B20" s="104" t="s">
        <v>106</v>
      </c>
      <c r="C20" s="105">
        <v>286.41000000000003</v>
      </c>
      <c r="D20" s="105">
        <v>288.47000000000003</v>
      </c>
      <c r="E20" s="105">
        <v>286.66000000000003</v>
      </c>
      <c r="F20" s="105">
        <v>290.58999999999997</v>
      </c>
      <c r="G20" s="105">
        <v>259.88078351449275</v>
      </c>
      <c r="H20" s="105">
        <v>252.03</v>
      </c>
      <c r="I20" s="105">
        <v>270.71184181253528</v>
      </c>
      <c r="J20" s="105"/>
      <c r="K20" s="105"/>
      <c r="L20" s="105"/>
      <c r="M20" s="105"/>
      <c r="N20" s="105"/>
      <c r="O20" s="107">
        <f t="shared" si="0"/>
        <v>276.39323218957549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5" customHeight="1" thickBot="1">
      <c r="A21" s="101" t="s">
        <v>320</v>
      </c>
      <c r="B21" s="101" t="s">
        <v>106</v>
      </c>
      <c r="C21" s="102">
        <v>282.77</v>
      </c>
      <c r="D21" s="102">
        <v>285.89</v>
      </c>
      <c r="E21" s="102">
        <v>281.82</v>
      </c>
      <c r="F21" s="102">
        <v>285.66000000000003</v>
      </c>
      <c r="G21" s="102">
        <v>256.07394172932328</v>
      </c>
      <c r="H21" s="102">
        <v>248.63</v>
      </c>
      <c r="I21" s="102">
        <v>266.78701190476193</v>
      </c>
      <c r="J21" s="102"/>
      <c r="K21" s="102"/>
      <c r="L21" s="102"/>
      <c r="M21" s="102"/>
      <c r="N21" s="102"/>
      <c r="O21" s="106">
        <f t="shared" si="0"/>
        <v>272.51870766201222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5" customHeight="1" thickBot="1">
      <c r="A22" s="104" t="s">
        <v>321</v>
      </c>
      <c r="B22" s="104" t="s">
        <v>101</v>
      </c>
      <c r="C22" s="105">
        <v>3.25</v>
      </c>
      <c r="D22" s="105">
        <v>3.5</v>
      </c>
      <c r="E22" s="105">
        <v>3.5</v>
      </c>
      <c r="F22" s="105">
        <v>2.4900000000000002</v>
      </c>
      <c r="G22" s="105">
        <v>4.4375</v>
      </c>
      <c r="H22" s="105">
        <v>3.2</v>
      </c>
      <c r="I22" s="105">
        <v>2.9375</v>
      </c>
      <c r="J22" s="105"/>
      <c r="K22" s="105"/>
      <c r="L22" s="105"/>
      <c r="M22" s="105"/>
      <c r="N22" s="105"/>
      <c r="O22" s="107">
        <f t="shared" si="0"/>
        <v>3.330714285714286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5" customHeight="1" thickBot="1">
      <c r="A23" s="101" t="s">
        <v>188</v>
      </c>
      <c r="B23" s="101" t="s">
        <v>106</v>
      </c>
      <c r="C23" s="102">
        <v>185.21</v>
      </c>
      <c r="D23" s="102">
        <v>196.8</v>
      </c>
      <c r="E23" s="102">
        <v>192.87</v>
      </c>
      <c r="F23" s="102">
        <v>168.89</v>
      </c>
      <c r="G23" s="102">
        <v>168.33954545454546</v>
      </c>
      <c r="H23" s="102">
        <v>171.48</v>
      </c>
      <c r="I23" s="102">
        <v>173.84687500000001</v>
      </c>
      <c r="J23" s="102"/>
      <c r="K23" s="102"/>
      <c r="L23" s="102"/>
      <c r="M23" s="102"/>
      <c r="N23" s="102"/>
      <c r="O23" s="106">
        <f t="shared" si="0"/>
        <v>179.63377435064936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5" customHeight="1" thickBot="1">
      <c r="A24" s="104" t="s">
        <v>322</v>
      </c>
      <c r="B24" s="104" t="s">
        <v>34</v>
      </c>
      <c r="C24" s="105">
        <v>649.09</v>
      </c>
      <c r="D24" s="105">
        <v>751.15</v>
      </c>
      <c r="E24" s="105">
        <v>736.44</v>
      </c>
      <c r="F24" s="105">
        <v>373.53</v>
      </c>
      <c r="G24" s="105">
        <v>718.42294015522884</v>
      </c>
      <c r="H24" s="105">
        <v>669.25</v>
      </c>
      <c r="I24" s="105">
        <v>664.82926715686278</v>
      </c>
      <c r="J24" s="105"/>
      <c r="K24" s="105"/>
      <c r="L24" s="105"/>
      <c r="M24" s="105"/>
      <c r="N24" s="105"/>
      <c r="O24" s="107">
        <f t="shared" si="0"/>
        <v>651.81602961601311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5" customHeight="1" thickBot="1">
      <c r="A25" s="101" t="s">
        <v>323</v>
      </c>
      <c r="B25" s="101" t="s">
        <v>266</v>
      </c>
      <c r="C25" s="102">
        <v>110</v>
      </c>
      <c r="D25" s="102"/>
      <c r="E25" s="102">
        <v>110</v>
      </c>
      <c r="F25" s="102">
        <v>108.33</v>
      </c>
      <c r="G25" s="102">
        <v>172</v>
      </c>
      <c r="H25" s="102">
        <v>234.17</v>
      </c>
      <c r="I25" s="102"/>
      <c r="J25" s="102"/>
      <c r="K25" s="102"/>
      <c r="L25" s="102"/>
      <c r="M25" s="102"/>
      <c r="N25" s="102"/>
      <c r="O25" s="106">
        <f t="shared" si="0"/>
        <v>146.9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5" customHeight="1" thickBot="1">
      <c r="A26" s="104" t="s">
        <v>324</v>
      </c>
      <c r="B26" s="104" t="s">
        <v>101</v>
      </c>
      <c r="C26" s="105">
        <v>3.22</v>
      </c>
      <c r="D26" s="105">
        <v>3.01</v>
      </c>
      <c r="E26" s="105">
        <v>3.06</v>
      </c>
      <c r="F26" s="105">
        <v>2.9</v>
      </c>
      <c r="G26" s="105">
        <v>2.8219097222222222</v>
      </c>
      <c r="H26" s="105">
        <v>2.88</v>
      </c>
      <c r="I26" s="105">
        <v>2.7737648809523812</v>
      </c>
      <c r="J26" s="105"/>
      <c r="K26" s="105"/>
      <c r="L26" s="105"/>
      <c r="M26" s="105"/>
      <c r="N26" s="105"/>
      <c r="O26" s="107">
        <f t="shared" si="0"/>
        <v>2.9522392290249435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5" customHeight="1" thickBot="1">
      <c r="A27" s="101" t="s">
        <v>325</v>
      </c>
      <c r="B27" s="101" t="s">
        <v>101</v>
      </c>
      <c r="C27" s="102">
        <v>5.15</v>
      </c>
      <c r="D27" s="102">
        <v>5.35</v>
      </c>
      <c r="E27" s="102">
        <v>5.36</v>
      </c>
      <c r="F27" s="102">
        <v>4.62</v>
      </c>
      <c r="G27" s="102">
        <v>5.0166666666666666</v>
      </c>
      <c r="H27" s="102">
        <v>4.8499999999999996</v>
      </c>
      <c r="I27" s="102">
        <v>4.9814285714285713</v>
      </c>
      <c r="J27" s="102"/>
      <c r="K27" s="102"/>
      <c r="L27" s="102"/>
      <c r="M27" s="102"/>
      <c r="N27" s="102"/>
      <c r="O27" s="106">
        <f t="shared" si="0"/>
        <v>5.0468707482993196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5" customHeight="1" thickBot="1">
      <c r="A28" s="104" t="s">
        <v>272</v>
      </c>
      <c r="B28" s="104" t="s">
        <v>101</v>
      </c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7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5" customHeight="1" thickBot="1">
      <c r="A29" s="101" t="s">
        <v>246</v>
      </c>
      <c r="B29" s="101" t="s">
        <v>310</v>
      </c>
      <c r="C29" s="102">
        <v>1.1299999999999999</v>
      </c>
      <c r="D29" s="102">
        <v>1.21</v>
      </c>
      <c r="E29" s="102">
        <v>1.37</v>
      </c>
      <c r="F29" s="102">
        <v>1.17</v>
      </c>
      <c r="G29" s="102">
        <v>1.2712301587301589</v>
      </c>
      <c r="H29" s="102">
        <v>1.36</v>
      </c>
      <c r="I29" s="102">
        <v>1.371875</v>
      </c>
      <c r="J29" s="102"/>
      <c r="K29" s="102"/>
      <c r="L29" s="102"/>
      <c r="M29" s="102"/>
      <c r="N29" s="102"/>
      <c r="O29" s="106">
        <f t="shared" ref="O29:O34" si="1">AVERAGE(C29:N29)</f>
        <v>1.2690150226757368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5" customHeight="1" thickBot="1">
      <c r="A30" s="104" t="s">
        <v>326</v>
      </c>
      <c r="B30" s="104" t="s">
        <v>101</v>
      </c>
      <c r="C30" s="105">
        <v>7.23</v>
      </c>
      <c r="D30" s="105">
        <v>7.95</v>
      </c>
      <c r="E30" s="105">
        <v>7.57</v>
      </c>
      <c r="F30" s="105">
        <v>6.15</v>
      </c>
      <c r="G30" s="105">
        <v>6.8648809523809522</v>
      </c>
      <c r="H30" s="105">
        <v>6.74</v>
      </c>
      <c r="I30" s="105">
        <v>6.7180357142857137</v>
      </c>
      <c r="J30" s="105"/>
      <c r="K30" s="105"/>
      <c r="L30" s="105"/>
      <c r="M30" s="105"/>
      <c r="N30" s="105"/>
      <c r="O30" s="107">
        <f t="shared" si="1"/>
        <v>7.0318452380952374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5" customHeight="1" thickBot="1">
      <c r="A31" s="101" t="s">
        <v>152</v>
      </c>
      <c r="B31" s="101" t="s">
        <v>41</v>
      </c>
      <c r="C31" s="102">
        <v>242.99</v>
      </c>
      <c r="D31" s="102">
        <v>254.94</v>
      </c>
      <c r="E31" s="102">
        <v>270.60000000000002</v>
      </c>
      <c r="F31" s="102">
        <v>199.6</v>
      </c>
      <c r="G31" s="102">
        <v>258.44318181818181</v>
      </c>
      <c r="H31" s="102">
        <v>254.37</v>
      </c>
      <c r="I31" s="102">
        <v>253.03083333333336</v>
      </c>
      <c r="J31" s="102"/>
      <c r="K31" s="102"/>
      <c r="L31" s="102"/>
      <c r="M31" s="102"/>
      <c r="N31" s="102"/>
      <c r="O31" s="106">
        <f t="shared" si="1"/>
        <v>247.7105735930736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s="109" customFormat="1" ht="15" customHeight="1" thickBot="1">
      <c r="A32" s="104" t="s">
        <v>154</v>
      </c>
      <c r="B32" s="104" t="s">
        <v>34</v>
      </c>
      <c r="C32" s="105">
        <v>210</v>
      </c>
      <c r="D32" s="105"/>
      <c r="E32" s="105"/>
      <c r="F32" s="105"/>
      <c r="G32" s="105"/>
      <c r="H32" s="105"/>
      <c r="I32" s="105">
        <v>290</v>
      </c>
      <c r="J32" s="105"/>
      <c r="K32" s="105"/>
      <c r="L32" s="105"/>
      <c r="M32" s="105"/>
      <c r="N32" s="105"/>
      <c r="O32" s="106">
        <f t="shared" si="1"/>
        <v>250</v>
      </c>
      <c r="P32" s="108"/>
      <c r="Q32" s="108" t="s">
        <v>5</v>
      </c>
      <c r="R32" s="108"/>
      <c r="S32" s="108"/>
      <c r="T32" s="108"/>
      <c r="U32" s="108"/>
      <c r="V32" s="108"/>
      <c r="W32" s="108"/>
      <c r="X32" s="108"/>
      <c r="Y32" s="108"/>
      <c r="Z32" s="108"/>
    </row>
    <row r="33" spans="1:26" ht="15" customHeight="1" thickBot="1">
      <c r="A33" s="101" t="s">
        <v>327</v>
      </c>
      <c r="B33" s="101" t="s">
        <v>47</v>
      </c>
      <c r="C33" s="102">
        <v>33.020000000000003</v>
      </c>
      <c r="D33" s="102">
        <v>34.340000000000003</v>
      </c>
      <c r="E33" s="102">
        <v>34.590000000000003</v>
      </c>
      <c r="F33" s="102">
        <v>31.83</v>
      </c>
      <c r="G33" s="102">
        <v>35.56144230769231</v>
      </c>
      <c r="H33" s="102">
        <v>36.159999999999997</v>
      </c>
      <c r="I33" s="102">
        <v>36.73557692307692</v>
      </c>
      <c r="J33" s="102"/>
      <c r="K33" s="102"/>
      <c r="L33" s="102"/>
      <c r="M33" s="102"/>
      <c r="N33" s="102"/>
      <c r="O33" s="106">
        <f t="shared" si="1"/>
        <v>34.605288461538464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5" customHeight="1" thickBot="1">
      <c r="A34" s="104" t="s">
        <v>328</v>
      </c>
      <c r="B34" s="104" t="s">
        <v>47</v>
      </c>
      <c r="C34" s="105">
        <v>3202</v>
      </c>
      <c r="D34" s="105">
        <v>3266.63</v>
      </c>
      <c r="E34" s="105">
        <v>3243.36</v>
      </c>
      <c r="F34" s="105">
        <v>3157.27</v>
      </c>
      <c r="G34" s="105">
        <v>3081.8248223684209</v>
      </c>
      <c r="H34" s="105">
        <v>2993.09</v>
      </c>
      <c r="I34" s="105">
        <v>3006.3540591675264</v>
      </c>
      <c r="J34" s="105"/>
      <c r="K34" s="105"/>
      <c r="L34" s="105"/>
      <c r="M34" s="105"/>
      <c r="N34" s="105"/>
      <c r="O34" s="107">
        <f t="shared" si="1"/>
        <v>3135.789840219421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5" customHeight="1" thickBot="1">
      <c r="A35" s="101" t="s">
        <v>187</v>
      </c>
      <c r="B35" s="101" t="s">
        <v>101</v>
      </c>
      <c r="C35" s="102">
        <v>12</v>
      </c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6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s="109" customFormat="1" ht="15" customHeight="1" thickBot="1">
      <c r="A36" s="104" t="s">
        <v>184</v>
      </c>
      <c r="B36" s="104" t="s">
        <v>284</v>
      </c>
      <c r="C36" s="105">
        <v>36.39</v>
      </c>
      <c r="D36" s="105">
        <v>39.47</v>
      </c>
      <c r="E36" s="105">
        <v>40.130000000000003</v>
      </c>
      <c r="F36" s="105">
        <v>33.32</v>
      </c>
      <c r="G36" s="105">
        <v>37.535714285714285</v>
      </c>
      <c r="H36" s="105">
        <v>37.270000000000003</v>
      </c>
      <c r="I36" s="105">
        <v>35.754464285714285</v>
      </c>
      <c r="J36" s="105"/>
      <c r="K36" s="105"/>
      <c r="L36" s="105"/>
      <c r="M36" s="105"/>
      <c r="N36" s="105"/>
      <c r="O36" s="107">
        <f t="shared" ref="O36:O48" si="2">AVERAGE(C36:N36)</f>
        <v>37.124311224489801</v>
      </c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</row>
    <row r="37" spans="1:26" ht="15" customHeight="1" thickBot="1">
      <c r="A37" s="101" t="s">
        <v>329</v>
      </c>
      <c r="B37" s="101" t="s">
        <v>70</v>
      </c>
      <c r="C37" s="102">
        <v>1.61</v>
      </c>
      <c r="D37" s="102">
        <v>1.53</v>
      </c>
      <c r="E37" s="102">
        <v>1.48</v>
      </c>
      <c r="F37" s="102">
        <v>1.51</v>
      </c>
      <c r="G37" s="102">
        <v>1.6013541666666669</v>
      </c>
      <c r="H37" s="102">
        <v>1.74</v>
      </c>
      <c r="I37" s="102">
        <v>2.1166346153846156</v>
      </c>
      <c r="J37" s="102"/>
      <c r="K37" s="102"/>
      <c r="L37" s="102"/>
      <c r="M37" s="102"/>
      <c r="N37" s="102"/>
      <c r="O37" s="106">
        <f t="shared" si="2"/>
        <v>1.6554269688644687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5" customHeight="1" thickBot="1">
      <c r="A38" s="104" t="s">
        <v>268</v>
      </c>
      <c r="B38" s="104" t="s">
        <v>284</v>
      </c>
      <c r="C38" s="105">
        <v>40.99</v>
      </c>
      <c r="D38" s="105">
        <v>45.48</v>
      </c>
      <c r="E38" s="105">
        <v>43.48</v>
      </c>
      <c r="F38" s="105">
        <v>33.159999999999997</v>
      </c>
      <c r="G38" s="105">
        <v>40.910984848484851</v>
      </c>
      <c r="H38" s="105">
        <v>38.79</v>
      </c>
      <c r="I38" s="105">
        <v>43.143316849816848</v>
      </c>
      <c r="J38" s="105"/>
      <c r="K38" s="105"/>
      <c r="L38" s="105"/>
      <c r="M38" s="105"/>
      <c r="N38" s="105"/>
      <c r="O38" s="107">
        <f t="shared" si="2"/>
        <v>40.850614528328812</v>
      </c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5" customHeight="1" thickBot="1">
      <c r="A39" s="101" t="s">
        <v>330</v>
      </c>
      <c r="B39" s="101" t="s">
        <v>284</v>
      </c>
      <c r="C39" s="102">
        <v>38.61</v>
      </c>
      <c r="D39" s="102">
        <v>41.61</v>
      </c>
      <c r="E39" s="102">
        <v>44.25</v>
      </c>
      <c r="F39" s="102">
        <v>31.23</v>
      </c>
      <c r="G39" s="102">
        <v>38.75</v>
      </c>
      <c r="H39" s="102">
        <v>39.85</v>
      </c>
      <c r="I39" s="102">
        <v>40.699375000000003</v>
      </c>
      <c r="J39" s="102"/>
      <c r="K39" s="102"/>
      <c r="L39" s="102"/>
      <c r="M39" s="102"/>
      <c r="N39" s="102"/>
      <c r="O39" s="106">
        <f t="shared" si="2"/>
        <v>39.285624999999996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5" customHeight="1" thickBot="1">
      <c r="A40" s="104" t="s">
        <v>331</v>
      </c>
      <c r="B40" s="495" t="s">
        <v>266</v>
      </c>
      <c r="C40" s="105">
        <v>426.49</v>
      </c>
      <c r="D40" s="105">
        <v>524.08249999999998</v>
      </c>
      <c r="E40" s="105">
        <v>503.96</v>
      </c>
      <c r="F40" s="105">
        <v>331.19</v>
      </c>
      <c r="G40" s="105">
        <v>368.125</v>
      </c>
      <c r="H40" s="105">
        <v>379.48</v>
      </c>
      <c r="I40" s="105">
        <v>358</v>
      </c>
      <c r="J40" s="105"/>
      <c r="K40" s="105"/>
      <c r="L40" s="105"/>
      <c r="M40" s="105"/>
      <c r="N40" s="105"/>
      <c r="O40" s="107">
        <f t="shared" si="2"/>
        <v>413.0467857142857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5" customHeight="1" thickBot="1">
      <c r="A41" s="101" t="s">
        <v>332</v>
      </c>
      <c r="B41" s="101" t="s">
        <v>49</v>
      </c>
      <c r="C41" s="102">
        <v>1.96</v>
      </c>
      <c r="D41" s="102">
        <v>2.2450000000000001</v>
      </c>
      <c r="E41" s="102">
        <v>2.36</v>
      </c>
      <c r="F41" s="102">
        <v>1.79</v>
      </c>
      <c r="G41" s="102">
        <v>1.9141576367389059</v>
      </c>
      <c r="H41" s="102">
        <v>1.87</v>
      </c>
      <c r="I41" s="102">
        <v>1.9024999999999999</v>
      </c>
      <c r="J41" s="102"/>
      <c r="K41" s="102"/>
      <c r="L41" s="102"/>
      <c r="M41" s="102"/>
      <c r="N41" s="102"/>
      <c r="O41" s="106">
        <f t="shared" si="2"/>
        <v>2.005951090962701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5" customHeight="1" thickBot="1">
      <c r="A42" s="104" t="s">
        <v>333</v>
      </c>
      <c r="B42" s="104" t="s">
        <v>285</v>
      </c>
      <c r="C42" s="105">
        <v>39.520000000000003</v>
      </c>
      <c r="D42" s="105">
        <v>36.9</v>
      </c>
      <c r="E42" s="105">
        <v>38.24</v>
      </c>
      <c r="F42" s="105">
        <v>40.19</v>
      </c>
      <c r="G42" s="105">
        <v>33</v>
      </c>
      <c r="H42" s="105">
        <v>34.35</v>
      </c>
      <c r="I42" s="105">
        <v>38.5625</v>
      </c>
      <c r="J42" s="105"/>
      <c r="K42" s="105"/>
      <c r="L42" s="105"/>
      <c r="M42" s="105"/>
      <c r="N42" s="105"/>
      <c r="O42" s="107">
        <f t="shared" si="2"/>
        <v>37.25178571428571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5" customHeight="1" thickBot="1">
      <c r="A43" s="101" t="s">
        <v>334</v>
      </c>
      <c r="B43" s="101" t="s">
        <v>70</v>
      </c>
      <c r="C43" s="102">
        <v>38.47</v>
      </c>
      <c r="D43" s="102">
        <v>39.119999999999997</v>
      </c>
      <c r="E43" s="102">
        <v>37.549999999999997</v>
      </c>
      <c r="F43" s="102">
        <v>32.04</v>
      </c>
      <c r="G43" s="102">
        <v>36.389062500000001</v>
      </c>
      <c r="H43" s="102">
        <v>36.659999999999997</v>
      </c>
      <c r="I43" s="102">
        <v>37.595677083333328</v>
      </c>
      <c r="J43" s="102"/>
      <c r="K43" s="102"/>
      <c r="L43" s="102"/>
      <c r="M43" s="102"/>
      <c r="N43" s="102"/>
      <c r="O43" s="106">
        <f t="shared" si="2"/>
        <v>36.832105654761904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5" customHeight="1" thickBot="1">
      <c r="A44" s="104" t="s">
        <v>247</v>
      </c>
      <c r="B44" s="104" t="s">
        <v>101</v>
      </c>
      <c r="C44" s="105">
        <v>1.2</v>
      </c>
      <c r="D44" s="105">
        <v>1.39</v>
      </c>
      <c r="E44" s="105">
        <v>1.52</v>
      </c>
      <c r="F44" s="105">
        <v>1.18</v>
      </c>
      <c r="G44" s="105">
        <v>1.5073611111111109</v>
      </c>
      <c r="H44" s="105">
        <v>1.4</v>
      </c>
      <c r="I44" s="105">
        <v>1.6478124999999999</v>
      </c>
      <c r="J44" s="105"/>
      <c r="K44" s="105"/>
      <c r="L44" s="105"/>
      <c r="M44" s="105"/>
      <c r="N44" s="105"/>
      <c r="O44" s="107">
        <f t="shared" si="2"/>
        <v>1.406453373015873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5" customHeight="1" thickBot="1">
      <c r="A45" s="101" t="s">
        <v>335</v>
      </c>
      <c r="B45" s="101" t="s">
        <v>34</v>
      </c>
      <c r="C45" s="102">
        <v>75.83</v>
      </c>
      <c r="D45" s="102">
        <v>80.28</v>
      </c>
      <c r="E45" s="102">
        <v>77.19</v>
      </c>
      <c r="F45" s="102">
        <v>73.7</v>
      </c>
      <c r="G45" s="102">
        <v>79.353314393939385</v>
      </c>
      <c r="H45" s="102">
        <v>79.8</v>
      </c>
      <c r="I45" s="102">
        <v>76.990530303030312</v>
      </c>
      <c r="J45" s="102"/>
      <c r="K45" s="102"/>
      <c r="L45" s="102"/>
      <c r="M45" s="102"/>
      <c r="N45" s="102"/>
      <c r="O45" s="106">
        <f t="shared" si="2"/>
        <v>77.591977813852822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5" customHeight="1" thickBot="1">
      <c r="A46" s="104" t="s">
        <v>336</v>
      </c>
      <c r="B46" s="104" t="s">
        <v>47</v>
      </c>
      <c r="C46" s="105">
        <v>3755.32</v>
      </c>
      <c r="D46" s="105">
        <v>3895.55</v>
      </c>
      <c r="E46" s="105">
        <v>3815.17</v>
      </c>
      <c r="F46" s="105">
        <v>3387.67</v>
      </c>
      <c r="G46" s="105">
        <v>3610.753143170426</v>
      </c>
      <c r="H46" s="105">
        <v>3530.1</v>
      </c>
      <c r="I46" s="105">
        <v>3589.4401666666668</v>
      </c>
      <c r="J46" s="105"/>
      <c r="K46" s="105"/>
      <c r="L46" s="105"/>
      <c r="M46" s="105"/>
      <c r="N46" s="105"/>
      <c r="O46" s="107">
        <f t="shared" si="2"/>
        <v>3654.8576156910131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5" customHeight="1" thickBot="1">
      <c r="A47" s="101" t="s">
        <v>337</v>
      </c>
      <c r="B47" s="101" t="s">
        <v>101</v>
      </c>
      <c r="C47" s="102">
        <v>14.35</v>
      </c>
      <c r="D47" s="102">
        <v>14.71</v>
      </c>
      <c r="E47" s="102">
        <v>14.8</v>
      </c>
      <c r="F47" s="102">
        <v>13.88</v>
      </c>
      <c r="G47" s="102">
        <v>15.098264652014654</v>
      </c>
      <c r="H47" s="102">
        <v>14.98</v>
      </c>
      <c r="I47" s="102">
        <v>15.290298243423244</v>
      </c>
      <c r="J47" s="102"/>
      <c r="K47" s="102"/>
      <c r="L47" s="102"/>
      <c r="M47" s="102"/>
      <c r="N47" s="102"/>
      <c r="O47" s="106">
        <f t="shared" si="2"/>
        <v>14.729794699348272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5" customHeight="1" thickBot="1">
      <c r="A48" s="104" t="s">
        <v>178</v>
      </c>
      <c r="B48" s="104" t="s">
        <v>179</v>
      </c>
      <c r="C48" s="105">
        <v>9.06</v>
      </c>
      <c r="D48" s="105">
        <v>9.4600000000000009</v>
      </c>
      <c r="E48" s="105">
        <v>9.48</v>
      </c>
      <c r="F48" s="105">
        <v>8.19</v>
      </c>
      <c r="G48" s="105">
        <v>9.9006249999999998</v>
      </c>
      <c r="H48" s="105">
        <v>9.39</v>
      </c>
      <c r="I48" s="105">
        <v>9.6665298913043483</v>
      </c>
      <c r="J48" s="105"/>
      <c r="K48" s="105"/>
      <c r="L48" s="105"/>
      <c r="M48" s="105"/>
      <c r="N48" s="105"/>
      <c r="O48" s="107">
        <f t="shared" si="2"/>
        <v>9.3067364130434793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5" customHeight="1" thickBot="1">
      <c r="A49" s="101" t="s">
        <v>191</v>
      </c>
      <c r="B49" s="101" t="s">
        <v>47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6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5" customHeight="1" thickBot="1">
      <c r="A50" s="104" t="s">
        <v>267</v>
      </c>
      <c r="B50" s="104" t="s">
        <v>101</v>
      </c>
      <c r="C50" s="105">
        <v>13.13</v>
      </c>
      <c r="D50" s="105">
        <v>13.66</v>
      </c>
      <c r="E50" s="105">
        <v>13.34</v>
      </c>
      <c r="F50" s="105">
        <v>13.11</v>
      </c>
      <c r="G50" s="105">
        <v>13.356249999999999</v>
      </c>
      <c r="H50" s="105">
        <v>13.88</v>
      </c>
      <c r="I50" s="105">
        <v>14.696071428571427</v>
      </c>
      <c r="J50" s="105"/>
      <c r="K50" s="105"/>
      <c r="L50" s="105"/>
      <c r="M50" s="105"/>
      <c r="N50" s="105"/>
      <c r="O50" s="107">
        <f t="shared" ref="O50:O61" si="3">AVERAGE(C50:N50)</f>
        <v>13.596045918367347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5" customHeight="1" thickBot="1">
      <c r="A51" s="101" t="s">
        <v>338</v>
      </c>
      <c r="B51" s="101" t="s">
        <v>101</v>
      </c>
      <c r="C51" s="102">
        <v>9.9700000000000006</v>
      </c>
      <c r="D51" s="102">
        <v>9.4600000000000009</v>
      </c>
      <c r="E51" s="102">
        <v>8.8800000000000008</v>
      </c>
      <c r="F51" s="102">
        <v>9.6</v>
      </c>
      <c r="G51" s="102">
        <v>9.4659211309523812</v>
      </c>
      <c r="H51" s="102">
        <v>9.73</v>
      </c>
      <c r="I51" s="102">
        <v>9.8752007008943927</v>
      </c>
      <c r="J51" s="102"/>
      <c r="K51" s="102"/>
      <c r="L51" s="102"/>
      <c r="M51" s="102"/>
      <c r="N51" s="102"/>
      <c r="O51" s="106">
        <f t="shared" si="3"/>
        <v>9.5687316902638262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5" customHeight="1" thickBot="1">
      <c r="A52" s="104" t="s">
        <v>273</v>
      </c>
      <c r="B52" s="104" t="s">
        <v>101</v>
      </c>
      <c r="C52" s="105">
        <v>2.38</v>
      </c>
      <c r="D52" s="105">
        <v>2.61</v>
      </c>
      <c r="E52" s="105">
        <v>2.5099999999999998</v>
      </c>
      <c r="F52" s="105">
        <v>2.0099999999999998</v>
      </c>
      <c r="G52" s="105">
        <v>2.3358750000000001</v>
      </c>
      <c r="H52" s="105">
        <v>2.36</v>
      </c>
      <c r="I52" s="105">
        <v>2.5195833333333333</v>
      </c>
      <c r="J52" s="105"/>
      <c r="K52" s="105"/>
      <c r="L52" s="105"/>
      <c r="M52" s="105"/>
      <c r="N52" s="105"/>
      <c r="O52" s="107">
        <f t="shared" si="3"/>
        <v>2.3893511904761904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5" customHeight="1" thickBot="1">
      <c r="A53" s="101" t="s">
        <v>339</v>
      </c>
      <c r="B53" s="101" t="s">
        <v>101</v>
      </c>
      <c r="C53" s="102">
        <v>10.31</v>
      </c>
      <c r="D53" s="102">
        <v>11.63</v>
      </c>
      <c r="E53" s="102">
        <v>13.28</v>
      </c>
      <c r="F53" s="102">
        <v>8.65</v>
      </c>
      <c r="G53" s="102">
        <v>14.166666666666668</v>
      </c>
      <c r="H53" s="102">
        <v>12.9</v>
      </c>
      <c r="I53" s="102">
        <v>10.833333333333334</v>
      </c>
      <c r="J53" s="102"/>
      <c r="K53" s="102"/>
      <c r="L53" s="102"/>
      <c r="M53" s="102"/>
      <c r="N53" s="102"/>
      <c r="O53" s="106">
        <f t="shared" si="3"/>
        <v>11.681428571428571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5" customHeight="1" thickBot="1">
      <c r="A54" s="104" t="s">
        <v>340</v>
      </c>
      <c r="B54" s="104" t="s">
        <v>34</v>
      </c>
      <c r="C54" s="105">
        <v>77.5</v>
      </c>
      <c r="D54" s="105">
        <v>160</v>
      </c>
      <c r="E54" s="105"/>
      <c r="F54" s="105">
        <v>149.80000000000001</v>
      </c>
      <c r="G54" s="105">
        <v>159.91666666666666</v>
      </c>
      <c r="H54" s="105">
        <v>159.38</v>
      </c>
      <c r="I54" s="105"/>
      <c r="J54" s="105"/>
      <c r="K54" s="105"/>
      <c r="L54" s="105"/>
      <c r="M54" s="105"/>
      <c r="N54" s="105"/>
      <c r="O54" s="106">
        <f t="shared" si="3"/>
        <v>141.31933333333333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5" customHeight="1" thickBot="1">
      <c r="A55" s="101" t="s">
        <v>341</v>
      </c>
      <c r="B55" s="101" t="s">
        <v>101</v>
      </c>
      <c r="C55" s="102">
        <v>13.9</v>
      </c>
      <c r="D55" s="102">
        <v>14.23</v>
      </c>
      <c r="E55" s="102">
        <v>13.62</v>
      </c>
      <c r="F55" s="102">
        <v>14.35</v>
      </c>
      <c r="G55" s="102">
        <v>13.594151138716356</v>
      </c>
      <c r="H55" s="102">
        <v>13.84</v>
      </c>
      <c r="I55" s="102">
        <v>14.598721804511278</v>
      </c>
      <c r="J55" s="102"/>
      <c r="K55" s="102"/>
      <c r="L55" s="102"/>
      <c r="M55" s="102"/>
      <c r="N55" s="102"/>
      <c r="O55" s="106">
        <f t="shared" si="3"/>
        <v>14.018981849032523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5" customHeight="1" thickBot="1">
      <c r="A56" s="104" t="s">
        <v>262</v>
      </c>
      <c r="B56" s="104" t="s">
        <v>284</v>
      </c>
      <c r="C56" s="105"/>
      <c r="D56" s="105"/>
      <c r="E56" s="105"/>
      <c r="F56" s="105">
        <v>34.909999999999997</v>
      </c>
      <c r="G56" s="105"/>
      <c r="H56" s="105" t="e">
        <v>#DIV/0!</v>
      </c>
      <c r="I56" s="105">
        <v>35</v>
      </c>
      <c r="J56" s="105"/>
      <c r="K56" s="105"/>
      <c r="L56" s="105"/>
      <c r="M56" s="105"/>
      <c r="N56" s="105"/>
      <c r="O56" s="107" t="e">
        <f t="shared" si="3"/>
        <v>#DIV/0!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5" customHeight="1" thickBot="1">
      <c r="A57" s="101" t="s">
        <v>261</v>
      </c>
      <c r="B57" s="101" t="s">
        <v>101</v>
      </c>
      <c r="C57" s="102">
        <v>3.93</v>
      </c>
      <c r="D57" s="102">
        <v>3.89</v>
      </c>
      <c r="E57" s="102">
        <v>3.79</v>
      </c>
      <c r="F57" s="102">
        <v>2.92</v>
      </c>
      <c r="G57" s="102">
        <v>3.875892857142857</v>
      </c>
      <c r="H57" s="102">
        <v>3.98</v>
      </c>
      <c r="I57" s="102">
        <v>3.8688988095238095</v>
      </c>
      <c r="J57" s="102"/>
      <c r="K57" s="102"/>
      <c r="L57" s="102"/>
      <c r="M57" s="102"/>
      <c r="N57" s="102"/>
      <c r="O57" s="106">
        <f t="shared" si="3"/>
        <v>3.7506845238095239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5" customHeight="1" thickBot="1">
      <c r="A58" s="104" t="s">
        <v>342</v>
      </c>
      <c r="B58" s="104" t="s">
        <v>101</v>
      </c>
      <c r="C58" s="105">
        <v>5.84</v>
      </c>
      <c r="D58" s="105">
        <v>7.25</v>
      </c>
      <c r="E58" s="105">
        <v>5.78</v>
      </c>
      <c r="F58" s="105">
        <v>2.64</v>
      </c>
      <c r="G58" s="105">
        <v>6.6169166666666666</v>
      </c>
      <c r="H58" s="105">
        <v>6.26</v>
      </c>
      <c r="I58" s="105">
        <v>5.6017857142857146</v>
      </c>
      <c r="J58" s="105"/>
      <c r="K58" s="105"/>
      <c r="L58" s="105"/>
      <c r="M58" s="105"/>
      <c r="N58" s="105"/>
      <c r="O58" s="107">
        <f t="shared" si="3"/>
        <v>5.7126717687074819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5" customHeight="1" thickBot="1">
      <c r="A59" s="101" t="s">
        <v>343</v>
      </c>
      <c r="B59" s="101" t="s">
        <v>106</v>
      </c>
      <c r="C59" s="102">
        <v>276.48</v>
      </c>
      <c r="D59" s="102">
        <v>277.48</v>
      </c>
      <c r="E59" s="102">
        <v>275.08</v>
      </c>
      <c r="F59" s="102">
        <v>279.61</v>
      </c>
      <c r="G59" s="102">
        <v>245.92468502964428</v>
      </c>
      <c r="H59" s="102">
        <v>239.12</v>
      </c>
      <c r="I59" s="102">
        <v>255.03235983981693</v>
      </c>
      <c r="J59" s="102"/>
      <c r="K59" s="102"/>
      <c r="L59" s="102"/>
      <c r="M59" s="102"/>
      <c r="N59" s="102"/>
      <c r="O59" s="106">
        <f t="shared" si="3"/>
        <v>264.10386355278018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5" customHeight="1" thickBot="1">
      <c r="A60" s="104" t="s">
        <v>344</v>
      </c>
      <c r="B60" s="104" t="s">
        <v>106</v>
      </c>
      <c r="C60" s="105">
        <v>273.63</v>
      </c>
      <c r="D60" s="105">
        <v>276.7</v>
      </c>
      <c r="E60" s="105">
        <v>270.94</v>
      </c>
      <c r="F60" s="105">
        <v>276.39</v>
      </c>
      <c r="G60" s="105">
        <v>242.75321052631577</v>
      </c>
      <c r="H60" s="105">
        <v>235.54</v>
      </c>
      <c r="I60" s="105">
        <v>251.62190168491639</v>
      </c>
      <c r="J60" s="105"/>
      <c r="K60" s="105"/>
      <c r="L60" s="105"/>
      <c r="M60" s="105"/>
      <c r="N60" s="105"/>
      <c r="O60" s="107">
        <f t="shared" si="3"/>
        <v>261.08215888731883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5" customHeight="1" thickBot="1">
      <c r="A61" s="101" t="s">
        <v>345</v>
      </c>
      <c r="B61" s="101" t="s">
        <v>47</v>
      </c>
      <c r="C61" s="102">
        <v>5438.12</v>
      </c>
      <c r="D61" s="102">
        <v>5751.6</v>
      </c>
      <c r="E61" s="102">
        <v>5818.45</v>
      </c>
      <c r="F61" s="102">
        <v>5070.04</v>
      </c>
      <c r="G61" s="102">
        <v>5428.6340852130324</v>
      </c>
      <c r="H61" s="102">
        <v>5375.58</v>
      </c>
      <c r="I61" s="102">
        <v>5399.0267335004182</v>
      </c>
      <c r="J61" s="102"/>
      <c r="K61" s="102"/>
      <c r="L61" s="102"/>
      <c r="M61" s="102"/>
      <c r="N61" s="102"/>
      <c r="O61" s="106">
        <f t="shared" si="3"/>
        <v>5468.778688387637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9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9"/>
      <c r="P63" s="58"/>
      <c r="Q63" s="58"/>
      <c r="R63" s="58"/>
      <c r="S63" s="58" t="s">
        <v>5</v>
      </c>
      <c r="T63" s="58"/>
      <c r="U63" s="58"/>
      <c r="V63" s="58"/>
      <c r="W63" s="58"/>
      <c r="X63" s="58"/>
      <c r="Y63" s="58"/>
      <c r="Z63" s="58"/>
    </row>
    <row r="64" spans="1:26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9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9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9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9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9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9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9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9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9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9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9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9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9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9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9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9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9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9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9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9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9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9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9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9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9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9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9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9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9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9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9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9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9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9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9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9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9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9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9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9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9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9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9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9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9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9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9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9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9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9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9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9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9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9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9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9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9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9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9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9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9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9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9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9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9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9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9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9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9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9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9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9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9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9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9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9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9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9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9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9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9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9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9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9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9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9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9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9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9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9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9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9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9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9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9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9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9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9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9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9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9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9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9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9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9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9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9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9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9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9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9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9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9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9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9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9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9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9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9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9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9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9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9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9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9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9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9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9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9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9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9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9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9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9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9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9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9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9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9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9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9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9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9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9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9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9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9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9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9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9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9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9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9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9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9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9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9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9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9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9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9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9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9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9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9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9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9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9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9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9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9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9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9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9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9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9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9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9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9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9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9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9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9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9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9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9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9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9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9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9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9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9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9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9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9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9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9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9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9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9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9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9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9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9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9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9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9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9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9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9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9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9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9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9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9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9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9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9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9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9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9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9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9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9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9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9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9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9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9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9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9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9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9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9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9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9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9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9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9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9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9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9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9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9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9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9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9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9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9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9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9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9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9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9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9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9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9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9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9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9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9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9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9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9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9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9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9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9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9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9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9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9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9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9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9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9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9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9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9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9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9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9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9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9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9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9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9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9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9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9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9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9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9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9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9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9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9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9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9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9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9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9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9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9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9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9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9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9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9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9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9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9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9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9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9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9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9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9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9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9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9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9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9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9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9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9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9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9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9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9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9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9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9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9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9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9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9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9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9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9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9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9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9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9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9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9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9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9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9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9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9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9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9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9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9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9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9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9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9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9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9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9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9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9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9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9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9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9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9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9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9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9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9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9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9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9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9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9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9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9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9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9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9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9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9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9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9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9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9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9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9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9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9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9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9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9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9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9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9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9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9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9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9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9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9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9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9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9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9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9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9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9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9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9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9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9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9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9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9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9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9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9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9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9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9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9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9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9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9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9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9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9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9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9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9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9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9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9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9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9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9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9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9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9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9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9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9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9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9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9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9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9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9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9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9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9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9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9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9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9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9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9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9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9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9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9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9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9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9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9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9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9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9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9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9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9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9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9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9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9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9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9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9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9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9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9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9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9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9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9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9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9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9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9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9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9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9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9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9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9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9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9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9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9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9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9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9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9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9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9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9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9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9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9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9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9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9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9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9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9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9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9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9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9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9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9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9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9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9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9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9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9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9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9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9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9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9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9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9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9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9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9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9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9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9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9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9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9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9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9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9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9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9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9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9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9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9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9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9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9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9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9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9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9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9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9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9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9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9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9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9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9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9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9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9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9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9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9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9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9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9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9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9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9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9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9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9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9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9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9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9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9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9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9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9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9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9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9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9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9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9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9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9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9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9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9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9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9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9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9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9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9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9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9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9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9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9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9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9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9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9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9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9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9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9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9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9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9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9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9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9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9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9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9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9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9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9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9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9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9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9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9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9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9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9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9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9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9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9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9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9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9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9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9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9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9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9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9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9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9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9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9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9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9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9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9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9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9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9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9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9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9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9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9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9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9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9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9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9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9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9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9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9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9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9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9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9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9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9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9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9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9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9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9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9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9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9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9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9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9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9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9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9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9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9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9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9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9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9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9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9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9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9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9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9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9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9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9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9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9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9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9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9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9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9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9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9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9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9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9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9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9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9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9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9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9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9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9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9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9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9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9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9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9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9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9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9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9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9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9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9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9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9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9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9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9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9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9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9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9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9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9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9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9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9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9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9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9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9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9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9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9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9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9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9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9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9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9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9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9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9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9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9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9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9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9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9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9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9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9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9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9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9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9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9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9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9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9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9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9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9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9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9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9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9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9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9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9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9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9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9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9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9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9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9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9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9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9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9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9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9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9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9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9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9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9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9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9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9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9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9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9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9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9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9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9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9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9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9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9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9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9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9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9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9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9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9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9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9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9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9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9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9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9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9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9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9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9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9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9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9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9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9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9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9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9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9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9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9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9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9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9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9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9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9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9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9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9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9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9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9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9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9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9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9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9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9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9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9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9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9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9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9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9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9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9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9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9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9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9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9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9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9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9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9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9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9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9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9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9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9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9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9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9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9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9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9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9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9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9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9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9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9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9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9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9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9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9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9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9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9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9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9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9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1">
    <mergeCell ref="A5:O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E19" sqref="E19"/>
    </sheetView>
  </sheetViews>
  <sheetFormatPr defaultColWidth="14.42578125" defaultRowHeight="15" customHeight="1"/>
  <cols>
    <col min="1" max="1" width="36.7109375" customWidth="1"/>
    <col min="2" max="2" width="9.140625" customWidth="1"/>
    <col min="3" max="3" width="10" customWidth="1"/>
    <col min="4" max="4" width="10.28515625" customWidth="1"/>
    <col min="5" max="5" width="10.42578125" customWidth="1"/>
    <col min="6" max="7" width="10.28515625" customWidth="1"/>
    <col min="8" max="8" width="10" customWidth="1"/>
    <col min="9" max="9" width="10.42578125" customWidth="1"/>
    <col min="10" max="10" width="10.7109375" customWidth="1"/>
    <col min="11" max="11" width="11.140625" customWidth="1"/>
    <col min="12" max="12" width="10.140625" customWidth="1"/>
    <col min="13" max="13" width="9.140625" customWidth="1"/>
    <col min="14" max="14" width="9" customWidth="1"/>
    <col min="15" max="28" width="11.5703125" customWidth="1"/>
    <col min="29" max="29" width="10.28515625" customWidth="1"/>
  </cols>
  <sheetData>
    <row r="1" spans="1:29" ht="12.75" customHeight="1"/>
    <row r="2" spans="1:29" ht="12.75" customHeight="1">
      <c r="B2" s="1" t="s">
        <v>0</v>
      </c>
    </row>
    <row r="3" spans="1:29" ht="12.75" customHeight="1">
      <c r="B3" s="1" t="s">
        <v>1</v>
      </c>
    </row>
    <row r="4" spans="1:29" ht="12.75" customHeight="1">
      <c r="A4" s="1" t="s">
        <v>83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12.75" customHeight="1">
      <c r="A5" s="2" t="s">
        <v>296</v>
      </c>
      <c r="C5" s="24"/>
      <c r="D5" s="1"/>
      <c r="E5" s="24"/>
      <c r="F5" s="24"/>
    </row>
    <row r="6" spans="1:29" ht="12.75" customHeight="1">
      <c r="A6" s="1" t="s">
        <v>86</v>
      </c>
      <c r="C6" s="1" t="s">
        <v>87</v>
      </c>
      <c r="G6" s="1"/>
      <c r="K6" s="17"/>
    </row>
    <row r="7" spans="1:29" ht="12.75" customHeight="1">
      <c r="A7" s="3" t="s">
        <v>9</v>
      </c>
      <c r="B7" s="4"/>
      <c r="C7" s="5"/>
      <c r="D7" s="6"/>
      <c r="E7" s="4"/>
      <c r="F7" s="4"/>
      <c r="G7" s="7" t="s">
        <v>10</v>
      </c>
      <c r="H7" s="6"/>
      <c r="I7" s="6"/>
      <c r="J7" s="4"/>
      <c r="K7" s="4">
        <v>81.833333333333329</v>
      </c>
      <c r="L7" s="4"/>
      <c r="M7" s="4"/>
      <c r="N7" s="4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18"/>
    </row>
    <row r="8" spans="1:29" ht="12.75" customHeight="1">
      <c r="A8" s="9" t="s">
        <v>11</v>
      </c>
      <c r="B8" s="36" t="s">
        <v>12</v>
      </c>
      <c r="C8" s="10">
        <v>1994</v>
      </c>
      <c r="D8" s="10">
        <v>1995</v>
      </c>
      <c r="E8" s="10">
        <v>1996</v>
      </c>
      <c r="F8" s="10">
        <v>1997</v>
      </c>
      <c r="G8" s="10">
        <v>1998</v>
      </c>
      <c r="H8" s="10">
        <v>1999</v>
      </c>
      <c r="I8" s="10">
        <v>2000</v>
      </c>
      <c r="J8" s="10">
        <v>2001</v>
      </c>
      <c r="K8" s="10">
        <v>2.3566153846153846</v>
      </c>
      <c r="L8" s="10">
        <v>2003</v>
      </c>
      <c r="M8" s="10">
        <v>2004</v>
      </c>
      <c r="N8" s="10">
        <v>2005</v>
      </c>
      <c r="O8" s="10">
        <v>2006</v>
      </c>
      <c r="P8" s="10">
        <v>2007</v>
      </c>
      <c r="Q8" s="10">
        <v>2008</v>
      </c>
      <c r="R8" s="10">
        <v>2009</v>
      </c>
      <c r="S8" s="10">
        <v>2010</v>
      </c>
      <c r="T8" s="10">
        <v>2011</v>
      </c>
      <c r="U8" s="10">
        <v>2012</v>
      </c>
      <c r="V8" s="10">
        <v>2013</v>
      </c>
      <c r="W8" s="10">
        <v>2014</v>
      </c>
      <c r="X8" s="10">
        <v>2015</v>
      </c>
      <c r="Y8" s="10">
        <v>2016</v>
      </c>
      <c r="Z8" s="10">
        <v>2017</v>
      </c>
      <c r="AA8" s="10">
        <v>2018</v>
      </c>
      <c r="AB8" s="37">
        <v>2019</v>
      </c>
      <c r="AC8" s="38" t="s">
        <v>27</v>
      </c>
    </row>
    <row r="9" spans="1:29" ht="12.75" customHeight="1">
      <c r="A9" s="455" t="s">
        <v>63</v>
      </c>
      <c r="B9" s="11" t="s">
        <v>44</v>
      </c>
      <c r="C9" s="12" t="s">
        <v>307</v>
      </c>
      <c r="D9" s="13" t="s">
        <v>307</v>
      </c>
      <c r="E9" s="14" t="s">
        <v>307</v>
      </c>
      <c r="F9" s="12" t="s">
        <v>307</v>
      </c>
      <c r="G9" s="15" t="s">
        <v>307</v>
      </c>
      <c r="H9" s="13" t="s">
        <v>307</v>
      </c>
      <c r="I9" s="13" t="s">
        <v>307</v>
      </c>
      <c r="J9" s="13" t="s">
        <v>307</v>
      </c>
      <c r="K9" s="13">
        <v>2.2437499999999999</v>
      </c>
      <c r="L9" s="13"/>
      <c r="M9" s="19"/>
      <c r="N9" s="19"/>
      <c r="O9" s="20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16">
        <f t="shared" ref="AC9:AC59" si="0">AVERAGE(C9:O9)</f>
        <v>2.2437499999999999</v>
      </c>
    </row>
    <row r="10" spans="1:29" ht="12.75" customHeight="1">
      <c r="A10" s="455" t="s">
        <v>37</v>
      </c>
      <c r="B10" s="11" t="s">
        <v>34</v>
      </c>
      <c r="C10" s="12" t="s">
        <v>307</v>
      </c>
      <c r="D10" s="13" t="s">
        <v>307</v>
      </c>
      <c r="E10" s="14" t="s">
        <v>307</v>
      </c>
      <c r="F10" s="12" t="s">
        <v>307</v>
      </c>
      <c r="G10" s="15" t="s">
        <v>307</v>
      </c>
      <c r="H10" s="13" t="s">
        <v>307</v>
      </c>
      <c r="I10" s="13" t="s">
        <v>307</v>
      </c>
      <c r="J10" s="13" t="s">
        <v>307</v>
      </c>
      <c r="K10" s="13">
        <v>2.0970538461538459</v>
      </c>
      <c r="L10" s="13" t="s">
        <v>307</v>
      </c>
      <c r="M10" s="19"/>
      <c r="N10" s="19"/>
      <c r="O10" s="39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16">
        <f t="shared" si="0"/>
        <v>2.0970538461538459</v>
      </c>
    </row>
    <row r="11" spans="1:29" ht="12.75" customHeight="1">
      <c r="A11" s="455" t="s">
        <v>89</v>
      </c>
      <c r="B11" s="11" t="s">
        <v>34</v>
      </c>
      <c r="C11" s="12" t="s">
        <v>307</v>
      </c>
      <c r="D11" s="13" t="s">
        <v>307</v>
      </c>
      <c r="E11" s="14" t="s">
        <v>307</v>
      </c>
      <c r="F11" s="12" t="s">
        <v>307</v>
      </c>
      <c r="G11" s="15" t="s">
        <v>307</v>
      </c>
      <c r="H11" s="13" t="s">
        <v>307</v>
      </c>
      <c r="I11" s="13" t="s">
        <v>307</v>
      </c>
      <c r="J11" s="13" t="s">
        <v>307</v>
      </c>
      <c r="K11" s="13">
        <v>2.1607545454545454</v>
      </c>
      <c r="L11" s="13" t="s">
        <v>307</v>
      </c>
      <c r="M11" s="19"/>
      <c r="N11" s="19"/>
      <c r="O11" s="39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16">
        <f t="shared" si="0"/>
        <v>2.1607545454545454</v>
      </c>
    </row>
    <row r="12" spans="1:29" ht="12.75" customHeight="1">
      <c r="A12" s="456" t="s">
        <v>56</v>
      </c>
      <c r="B12" s="11" t="s">
        <v>57</v>
      </c>
      <c r="C12" s="12" t="s">
        <v>307</v>
      </c>
      <c r="D12" s="13" t="s">
        <v>307</v>
      </c>
      <c r="E12" s="14" t="s">
        <v>307</v>
      </c>
      <c r="F12" s="12" t="s">
        <v>307</v>
      </c>
      <c r="G12" s="15" t="s">
        <v>307</v>
      </c>
      <c r="H12" s="13" t="s">
        <v>307</v>
      </c>
      <c r="I12" s="13">
        <v>1.84</v>
      </c>
      <c r="J12" s="13"/>
      <c r="K12" s="13">
        <v>2.1565000000000003</v>
      </c>
      <c r="L12" s="13"/>
      <c r="M12" s="19"/>
      <c r="N12" s="19"/>
      <c r="O12" s="20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6">
        <f t="shared" si="0"/>
        <v>1.9982500000000001</v>
      </c>
    </row>
    <row r="13" spans="1:29" ht="12.75" customHeight="1">
      <c r="A13" s="456" t="s">
        <v>297</v>
      </c>
      <c r="B13" s="11" t="s">
        <v>81</v>
      </c>
      <c r="C13" s="20"/>
      <c r="D13" s="20"/>
      <c r="E13" s="20"/>
      <c r="F13" s="12"/>
      <c r="G13" s="15"/>
      <c r="H13" s="13"/>
      <c r="I13" s="13" t="s">
        <v>307</v>
      </c>
      <c r="J13" s="13" t="s">
        <v>307</v>
      </c>
      <c r="K13" s="13">
        <v>7.0615333333333323</v>
      </c>
      <c r="L13" s="13" t="s">
        <v>307</v>
      </c>
      <c r="M13" s="20"/>
      <c r="N13" s="20"/>
      <c r="O13" s="20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6">
        <f t="shared" si="0"/>
        <v>7.0615333333333323</v>
      </c>
    </row>
    <row r="14" spans="1:29" ht="12.75" customHeight="1">
      <c r="A14" s="456" t="s">
        <v>91</v>
      </c>
      <c r="B14" s="11" t="s">
        <v>81</v>
      </c>
      <c r="C14" s="20"/>
      <c r="D14" s="20"/>
      <c r="E14" s="20"/>
      <c r="F14" s="12"/>
      <c r="G14" s="15"/>
      <c r="H14" s="13"/>
      <c r="I14" s="13" t="s">
        <v>307</v>
      </c>
      <c r="J14" s="13" t="s">
        <v>307</v>
      </c>
      <c r="K14" s="13">
        <v>2.3916666666666666</v>
      </c>
      <c r="L14" s="13" t="s">
        <v>307</v>
      </c>
      <c r="M14" s="20"/>
      <c r="N14" s="20"/>
      <c r="O14" s="20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6">
        <f t="shared" si="0"/>
        <v>2.3916666666666666</v>
      </c>
    </row>
    <row r="15" spans="1:29" ht="12.75" customHeight="1">
      <c r="A15" s="456" t="s">
        <v>92</v>
      </c>
      <c r="B15" s="11" t="s">
        <v>81</v>
      </c>
      <c r="C15" s="20"/>
      <c r="D15" s="20"/>
      <c r="E15" s="20"/>
      <c r="F15" s="12"/>
      <c r="G15" s="15"/>
      <c r="H15" s="13"/>
      <c r="I15" s="13" t="s">
        <v>307</v>
      </c>
      <c r="J15" s="13" t="s">
        <v>307</v>
      </c>
      <c r="K15" s="13">
        <v>322.32971717171716</v>
      </c>
      <c r="L15" s="13" t="s">
        <v>307</v>
      </c>
      <c r="M15" s="20"/>
      <c r="N15" s="20"/>
      <c r="O15" s="20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6">
        <f t="shared" si="0"/>
        <v>322.32971717171716</v>
      </c>
    </row>
    <row r="16" spans="1:29" ht="12.75" customHeight="1">
      <c r="A16" s="456" t="s">
        <v>55</v>
      </c>
      <c r="B16" s="11" t="s">
        <v>47</v>
      </c>
      <c r="C16" s="12" t="s">
        <v>307</v>
      </c>
      <c r="D16" s="13" t="s">
        <v>307</v>
      </c>
      <c r="E16" s="14" t="s">
        <v>307</v>
      </c>
      <c r="F16" s="12" t="s">
        <v>307</v>
      </c>
      <c r="G16" s="15" t="s">
        <v>307</v>
      </c>
      <c r="H16" s="13" t="s">
        <v>307</v>
      </c>
      <c r="I16" s="13" t="s">
        <v>307</v>
      </c>
      <c r="J16" s="13" t="s">
        <v>307</v>
      </c>
      <c r="K16" s="13">
        <v>215.79342857142856</v>
      </c>
      <c r="L16" s="13" t="s">
        <v>307</v>
      </c>
      <c r="M16" s="19"/>
      <c r="N16" s="19"/>
      <c r="O16" s="20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6">
        <f t="shared" si="0"/>
        <v>215.79342857142856</v>
      </c>
    </row>
    <row r="17" spans="1:29" ht="12.75" customHeight="1">
      <c r="A17" s="456" t="s">
        <v>54</v>
      </c>
      <c r="B17" s="11" t="s">
        <v>47</v>
      </c>
      <c r="C17" s="12" t="s">
        <v>307</v>
      </c>
      <c r="D17" s="13" t="s">
        <v>307</v>
      </c>
      <c r="E17" s="14" t="s">
        <v>307</v>
      </c>
      <c r="F17" s="12" t="s">
        <v>307</v>
      </c>
      <c r="G17" s="15" t="s">
        <v>307</v>
      </c>
      <c r="H17" s="13" t="s">
        <v>307</v>
      </c>
      <c r="I17" s="13" t="s">
        <v>307</v>
      </c>
      <c r="J17" s="13" t="s">
        <v>307</v>
      </c>
      <c r="K17" s="13">
        <v>206.66666666666666</v>
      </c>
      <c r="L17" s="13" t="s">
        <v>307</v>
      </c>
      <c r="M17" s="19"/>
      <c r="N17" s="19"/>
      <c r="O17" s="20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6">
        <f t="shared" si="0"/>
        <v>206.66666666666666</v>
      </c>
    </row>
    <row r="18" spans="1:29" ht="12.75" customHeight="1">
      <c r="A18" s="456" t="s">
        <v>298</v>
      </c>
      <c r="B18" s="11" t="s">
        <v>106</v>
      </c>
      <c r="C18" s="20"/>
      <c r="D18" s="20"/>
      <c r="E18" s="20"/>
      <c r="F18" s="12"/>
      <c r="G18" s="15"/>
      <c r="H18" s="13"/>
      <c r="I18" s="13" t="s">
        <v>307</v>
      </c>
      <c r="J18" s="13" t="s">
        <v>307</v>
      </c>
      <c r="K18" s="13">
        <v>307.81</v>
      </c>
      <c r="L18" s="13" t="s">
        <v>307</v>
      </c>
      <c r="M18" s="20"/>
      <c r="N18" s="20"/>
      <c r="O18" s="20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6">
        <f t="shared" si="0"/>
        <v>307.81</v>
      </c>
    </row>
    <row r="19" spans="1:29" ht="12.75" customHeight="1">
      <c r="A19" s="457" t="s">
        <v>299</v>
      </c>
      <c r="B19" s="11" t="s">
        <v>44</v>
      </c>
      <c r="C19" s="12" t="s">
        <v>307</v>
      </c>
      <c r="D19" s="13" t="s">
        <v>307</v>
      </c>
      <c r="E19" s="14" t="s">
        <v>307</v>
      </c>
      <c r="F19" s="12" t="s">
        <v>307</v>
      </c>
      <c r="G19" s="15" t="s">
        <v>307</v>
      </c>
      <c r="H19" s="13" t="s">
        <v>307</v>
      </c>
      <c r="I19" s="13" t="s">
        <v>307</v>
      </c>
      <c r="J19" s="13" t="s">
        <v>307</v>
      </c>
      <c r="K19" s="13">
        <v>1.5916103896103895</v>
      </c>
      <c r="L19" s="13" t="s">
        <v>307</v>
      </c>
      <c r="M19" s="19"/>
      <c r="N19" s="19"/>
      <c r="O19" s="20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6">
        <f t="shared" si="0"/>
        <v>1.5916103896103895</v>
      </c>
    </row>
    <row r="20" spans="1:29" ht="12.75" customHeight="1">
      <c r="A20" s="456" t="s">
        <v>108</v>
      </c>
      <c r="B20" s="11" t="s">
        <v>47</v>
      </c>
      <c r="C20" s="20"/>
      <c r="D20" s="20"/>
      <c r="E20" s="20"/>
      <c r="F20" s="12"/>
      <c r="G20" s="15"/>
      <c r="H20" s="13"/>
      <c r="I20" s="13" t="s">
        <v>307</v>
      </c>
      <c r="J20" s="13" t="s">
        <v>307</v>
      </c>
      <c r="K20" s="13">
        <v>47.550488095238094</v>
      </c>
      <c r="L20" s="13" t="s">
        <v>307</v>
      </c>
      <c r="M20" s="20"/>
      <c r="N20" s="20"/>
      <c r="O20" s="20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6">
        <f t="shared" si="0"/>
        <v>47.550488095238094</v>
      </c>
    </row>
    <row r="21" spans="1:29" ht="12.75" customHeight="1">
      <c r="A21" s="456" t="s">
        <v>64</v>
      </c>
      <c r="B21" s="11" t="s">
        <v>49</v>
      </c>
      <c r="C21" s="12" t="s">
        <v>307</v>
      </c>
      <c r="D21" s="13" t="s">
        <v>307</v>
      </c>
      <c r="E21" s="14" t="s">
        <v>307</v>
      </c>
      <c r="F21" s="12" t="s">
        <v>307</v>
      </c>
      <c r="G21" s="15" t="s">
        <v>307</v>
      </c>
      <c r="H21" s="13" t="s">
        <v>307</v>
      </c>
      <c r="I21" s="13" t="s">
        <v>307</v>
      </c>
      <c r="J21" s="13" t="s">
        <v>307</v>
      </c>
      <c r="K21" s="13">
        <v>95.596083333333326</v>
      </c>
      <c r="L21" s="13" t="s">
        <v>307</v>
      </c>
      <c r="M21" s="19"/>
      <c r="N21" s="19"/>
      <c r="O21" s="20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6">
        <f t="shared" si="0"/>
        <v>95.596083333333326</v>
      </c>
    </row>
    <row r="22" spans="1:29" ht="12.75" customHeight="1">
      <c r="A22" s="456" t="s">
        <v>65</v>
      </c>
      <c r="B22" s="11" t="s">
        <v>106</v>
      </c>
      <c r="C22" s="12" t="s">
        <v>307</v>
      </c>
      <c r="D22" s="13" t="s">
        <v>307</v>
      </c>
      <c r="E22" s="14" t="s">
        <v>307</v>
      </c>
      <c r="F22" s="12" t="s">
        <v>307</v>
      </c>
      <c r="G22" s="15" t="s">
        <v>307</v>
      </c>
      <c r="H22" s="13" t="s">
        <v>307</v>
      </c>
      <c r="I22" s="13" t="s">
        <v>307</v>
      </c>
      <c r="J22" s="13" t="s">
        <v>307</v>
      </c>
      <c r="K22" s="13">
        <v>1755.916131868132</v>
      </c>
      <c r="L22" s="13" t="s">
        <v>307</v>
      </c>
      <c r="M22" s="19"/>
      <c r="N22" s="19"/>
      <c r="O22" s="20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6">
        <f t="shared" si="0"/>
        <v>1755.916131868132</v>
      </c>
    </row>
    <row r="23" spans="1:29" ht="12.75" customHeight="1">
      <c r="A23" s="455" t="s">
        <v>35</v>
      </c>
      <c r="B23" s="11" t="s">
        <v>34</v>
      </c>
      <c r="C23" s="12" t="s">
        <v>307</v>
      </c>
      <c r="D23" s="13" t="s">
        <v>307</v>
      </c>
      <c r="E23" s="14" t="s">
        <v>307</v>
      </c>
      <c r="F23" s="12" t="s">
        <v>307</v>
      </c>
      <c r="G23" s="15" t="s">
        <v>307</v>
      </c>
      <c r="H23" s="13" t="s">
        <v>307</v>
      </c>
      <c r="I23" s="13" t="s">
        <v>307</v>
      </c>
      <c r="J23" s="13" t="s">
        <v>307</v>
      </c>
      <c r="K23" s="13">
        <v>1339.5905128205129</v>
      </c>
      <c r="L23" s="13" t="s">
        <v>307</v>
      </c>
      <c r="M23" s="19"/>
      <c r="N23" s="19"/>
      <c r="O23" s="39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16">
        <f t="shared" si="0"/>
        <v>1339.5905128205129</v>
      </c>
    </row>
    <row r="24" spans="1:29" ht="12.75" customHeight="1">
      <c r="A24" s="456" t="s">
        <v>30</v>
      </c>
      <c r="B24" s="11" t="s">
        <v>34</v>
      </c>
      <c r="C24" s="12" t="s">
        <v>307</v>
      </c>
      <c r="D24" s="13" t="s">
        <v>307</v>
      </c>
      <c r="E24" s="14" t="s">
        <v>307</v>
      </c>
      <c r="F24" s="12" t="s">
        <v>307</v>
      </c>
      <c r="G24" s="15" t="s">
        <v>307</v>
      </c>
      <c r="H24" s="13" t="s">
        <v>307</v>
      </c>
      <c r="I24" s="13" t="s">
        <v>307</v>
      </c>
      <c r="J24" s="13" t="s">
        <v>307</v>
      </c>
      <c r="K24" s="13">
        <v>1309.9972307692308</v>
      </c>
      <c r="L24" s="13" t="s">
        <v>307</v>
      </c>
      <c r="M24" s="19"/>
      <c r="N24" s="19"/>
      <c r="O24" s="39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16">
        <f t="shared" si="0"/>
        <v>1309.9972307692308</v>
      </c>
    </row>
    <row r="25" spans="1:29" ht="12.75" customHeight="1">
      <c r="A25" s="456" t="s">
        <v>93</v>
      </c>
      <c r="B25" s="11" t="s">
        <v>94</v>
      </c>
      <c r="C25" s="20"/>
      <c r="D25" s="20"/>
      <c r="E25" s="20"/>
      <c r="F25" s="12"/>
      <c r="G25" s="15"/>
      <c r="H25" s="13"/>
      <c r="I25" s="13" t="s">
        <v>307</v>
      </c>
      <c r="J25" s="13" t="s">
        <v>307</v>
      </c>
      <c r="K25" s="13">
        <v>210.8091818181818</v>
      </c>
      <c r="L25" s="13" t="s">
        <v>307</v>
      </c>
      <c r="M25" s="20"/>
      <c r="N25" s="20"/>
      <c r="O25" s="20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6">
        <f t="shared" si="0"/>
        <v>210.8091818181818</v>
      </c>
    </row>
    <row r="26" spans="1:29" ht="12.75" customHeight="1">
      <c r="A26" s="456" t="s">
        <v>61</v>
      </c>
      <c r="B26" s="11" t="s">
        <v>62</v>
      </c>
      <c r="C26" s="12" t="s">
        <v>307</v>
      </c>
      <c r="D26" s="13" t="s">
        <v>307</v>
      </c>
      <c r="E26" s="14" t="s">
        <v>307</v>
      </c>
      <c r="F26" s="12" t="s">
        <v>307</v>
      </c>
      <c r="G26" s="15" t="s">
        <v>307</v>
      </c>
      <c r="H26" s="13" t="s">
        <v>307</v>
      </c>
      <c r="I26" s="13" t="s">
        <v>307</v>
      </c>
      <c r="J26" s="13" t="s">
        <v>307</v>
      </c>
      <c r="K26" s="13">
        <v>215.83892307692304</v>
      </c>
      <c r="L26" s="13" t="s">
        <v>307</v>
      </c>
      <c r="M26" s="19"/>
      <c r="N26" s="19"/>
      <c r="O26" s="20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16">
        <f t="shared" si="0"/>
        <v>215.83892307692304</v>
      </c>
    </row>
    <row r="27" spans="1:29" ht="12.75" customHeight="1">
      <c r="A27" s="456" t="s">
        <v>60</v>
      </c>
      <c r="B27" s="11" t="s">
        <v>49</v>
      </c>
      <c r="C27" s="12" t="s">
        <v>307</v>
      </c>
      <c r="D27" s="13" t="s">
        <v>307</v>
      </c>
      <c r="E27" s="14" t="s">
        <v>307</v>
      </c>
      <c r="F27" s="12" t="s">
        <v>307</v>
      </c>
      <c r="G27" s="15" t="s">
        <v>307</v>
      </c>
      <c r="H27" s="13" t="s">
        <v>307</v>
      </c>
      <c r="I27" s="13" t="s">
        <v>307</v>
      </c>
      <c r="J27" s="13" t="s">
        <v>307</v>
      </c>
      <c r="K27" s="13">
        <v>2180.2260512820517</v>
      </c>
      <c r="L27" s="13" t="s">
        <v>307</v>
      </c>
      <c r="M27" s="19"/>
      <c r="N27" s="19"/>
      <c r="O27" s="20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16">
        <f t="shared" si="0"/>
        <v>2180.2260512820517</v>
      </c>
    </row>
    <row r="28" spans="1:29" ht="12.75" customHeight="1">
      <c r="A28" s="456" t="s">
        <v>40</v>
      </c>
      <c r="B28" s="11" t="s">
        <v>41</v>
      </c>
      <c r="C28" s="12" t="s">
        <v>307</v>
      </c>
      <c r="D28" s="13" t="s">
        <v>307</v>
      </c>
      <c r="E28" s="14" t="s">
        <v>307</v>
      </c>
      <c r="F28" s="12" t="s">
        <v>307</v>
      </c>
      <c r="G28" s="15" t="s">
        <v>307</v>
      </c>
      <c r="H28" s="13" t="s">
        <v>307</v>
      </c>
      <c r="I28" s="13">
        <v>30.25</v>
      </c>
      <c r="J28" s="13"/>
      <c r="K28" s="13">
        <v>2552.4458461538461</v>
      </c>
      <c r="L28" s="13"/>
      <c r="M28" s="19"/>
      <c r="N28" s="19"/>
      <c r="O28" s="39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16">
        <f t="shared" si="0"/>
        <v>1291.3479230769231</v>
      </c>
    </row>
    <row r="29" spans="1:29" ht="12.75" customHeight="1">
      <c r="A29" s="456" t="s">
        <v>95</v>
      </c>
      <c r="B29" s="11" t="s">
        <v>300</v>
      </c>
      <c r="C29" s="20"/>
      <c r="D29" s="20"/>
      <c r="E29" s="20"/>
      <c r="F29" s="12"/>
      <c r="G29" s="15"/>
      <c r="H29" s="13"/>
      <c r="I29" s="13" t="s">
        <v>307</v>
      </c>
      <c r="J29" s="13" t="s">
        <v>307</v>
      </c>
      <c r="K29" s="13">
        <v>3615.2554120879126</v>
      </c>
      <c r="L29" s="13" t="s">
        <v>307</v>
      </c>
      <c r="M29" s="20"/>
      <c r="N29" s="20"/>
      <c r="O29" s="20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16">
        <f t="shared" si="0"/>
        <v>3615.2554120879126</v>
      </c>
    </row>
    <row r="30" spans="1:29" ht="12.75" customHeight="1">
      <c r="A30" s="456" t="s">
        <v>42</v>
      </c>
      <c r="B30" s="11" t="s">
        <v>41</v>
      </c>
      <c r="C30" s="12" t="s">
        <v>307</v>
      </c>
      <c r="D30" s="13" t="s">
        <v>307</v>
      </c>
      <c r="E30" s="14" t="s">
        <v>307</v>
      </c>
      <c r="F30" s="12" t="s">
        <v>307</v>
      </c>
      <c r="G30" s="15" t="s">
        <v>307</v>
      </c>
      <c r="H30" s="13" t="s">
        <v>307</v>
      </c>
      <c r="I30" s="13">
        <v>26.64</v>
      </c>
      <c r="J30" s="13"/>
      <c r="K30" s="13">
        <v>201.12347727272726</v>
      </c>
      <c r="L30" s="13" t="s">
        <v>307</v>
      </c>
      <c r="M30" s="19"/>
      <c r="N30" s="19"/>
      <c r="O30" s="39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16">
        <f t="shared" si="0"/>
        <v>113.88173863636362</v>
      </c>
    </row>
    <row r="31" spans="1:29" ht="12.75" customHeight="1">
      <c r="A31" s="456" t="s">
        <v>38</v>
      </c>
      <c r="B31" s="11" t="s">
        <v>34</v>
      </c>
      <c r="C31" s="12" t="s">
        <v>307</v>
      </c>
      <c r="D31" s="13" t="s">
        <v>307</v>
      </c>
      <c r="E31" s="14" t="s">
        <v>307</v>
      </c>
      <c r="F31" s="12" t="s">
        <v>307</v>
      </c>
      <c r="G31" s="15" t="s">
        <v>307</v>
      </c>
      <c r="H31" s="13" t="s">
        <v>307</v>
      </c>
      <c r="I31" s="13" t="s">
        <v>307</v>
      </c>
      <c r="J31" s="13" t="s">
        <v>307</v>
      </c>
      <c r="K31" s="13">
        <v>207.0498391608391</v>
      </c>
      <c r="L31" s="13" t="s">
        <v>307</v>
      </c>
      <c r="M31" s="19"/>
      <c r="N31" s="19"/>
      <c r="O31" s="39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16">
        <f t="shared" si="0"/>
        <v>207.0498391608391</v>
      </c>
    </row>
    <row r="32" spans="1:29" ht="12.75" customHeight="1">
      <c r="A32" s="456" t="s">
        <v>97</v>
      </c>
      <c r="B32" s="11" t="s">
        <v>98</v>
      </c>
      <c r="C32" s="20"/>
      <c r="D32" s="20"/>
      <c r="E32" s="20"/>
      <c r="F32" s="12"/>
      <c r="G32" s="15"/>
      <c r="H32" s="13"/>
      <c r="I32" s="13" t="s">
        <v>307</v>
      </c>
      <c r="J32" s="13" t="s">
        <v>307</v>
      </c>
      <c r="K32" s="13">
        <v>1.5230604395604392</v>
      </c>
      <c r="L32" s="13" t="s">
        <v>307</v>
      </c>
      <c r="M32" s="20"/>
      <c r="N32" s="20"/>
      <c r="O32" s="20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16">
        <f t="shared" si="0"/>
        <v>1.5230604395604392</v>
      </c>
    </row>
    <row r="33" spans="1:29" ht="12.75" customHeight="1">
      <c r="A33" s="456" t="s">
        <v>117</v>
      </c>
      <c r="B33" s="11" t="s">
        <v>47</v>
      </c>
      <c r="C33" s="12" t="s">
        <v>307</v>
      </c>
      <c r="D33" s="13" t="s">
        <v>307</v>
      </c>
      <c r="E33" s="14" t="s">
        <v>307</v>
      </c>
      <c r="F33" s="12" t="s">
        <v>307</v>
      </c>
      <c r="G33" s="15" t="s">
        <v>307</v>
      </c>
      <c r="H33" s="13" t="s">
        <v>307</v>
      </c>
      <c r="I33" s="13" t="s">
        <v>307</v>
      </c>
      <c r="J33" s="13" t="s">
        <v>307</v>
      </c>
      <c r="K33" s="13">
        <v>33.879555555555562</v>
      </c>
      <c r="L33" s="13" t="s">
        <v>307</v>
      </c>
      <c r="M33" s="19"/>
      <c r="N33" s="19"/>
      <c r="O33" s="20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16">
        <f t="shared" si="0"/>
        <v>33.879555555555562</v>
      </c>
    </row>
    <row r="34" spans="1:29" ht="12.75" customHeight="1">
      <c r="A34" s="458" t="s">
        <v>118</v>
      </c>
      <c r="B34" s="11" t="s">
        <v>47</v>
      </c>
      <c r="C34" s="20"/>
      <c r="D34" s="20"/>
      <c r="E34" s="20"/>
      <c r="F34" s="12"/>
      <c r="G34" s="15"/>
      <c r="H34" s="13"/>
      <c r="I34" s="13" t="s">
        <v>307</v>
      </c>
      <c r="J34" s="13" t="s">
        <v>307</v>
      </c>
      <c r="K34" s="13">
        <v>26.566494505494507</v>
      </c>
      <c r="L34" s="13" t="s">
        <v>307</v>
      </c>
      <c r="M34" s="20"/>
      <c r="N34" s="20"/>
      <c r="O34" s="20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16">
        <f t="shared" si="0"/>
        <v>26.566494505494507</v>
      </c>
    </row>
    <row r="35" spans="1:29" ht="12.75" customHeight="1">
      <c r="A35" s="456" t="s">
        <v>109</v>
      </c>
      <c r="B35" s="11" t="s">
        <v>47</v>
      </c>
      <c r="C35" s="20"/>
      <c r="D35" s="20"/>
      <c r="E35" s="20"/>
      <c r="F35" s="12"/>
      <c r="G35" s="15"/>
      <c r="H35" s="13"/>
      <c r="I35" s="13" t="s">
        <v>307</v>
      </c>
      <c r="J35" s="13" t="s">
        <v>307</v>
      </c>
      <c r="K35" s="13">
        <v>7.4363928571428577</v>
      </c>
      <c r="L35" s="13" t="s">
        <v>307</v>
      </c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14">
        <f t="shared" si="0"/>
        <v>7.4363928571428577</v>
      </c>
    </row>
    <row r="36" spans="1:29" ht="12.75" customHeight="1">
      <c r="A36" s="456" t="s">
        <v>79</v>
      </c>
      <c r="B36" s="11" t="s">
        <v>81</v>
      </c>
      <c r="C36" s="20"/>
      <c r="D36" s="20"/>
      <c r="E36" s="20"/>
      <c r="F36" s="12" t="s">
        <v>307</v>
      </c>
      <c r="G36" s="15" t="s">
        <v>307</v>
      </c>
      <c r="H36" s="13" t="s">
        <v>307</v>
      </c>
      <c r="I36" s="13" t="s">
        <v>307</v>
      </c>
      <c r="J36" s="13" t="s">
        <v>307</v>
      </c>
      <c r="K36" s="13">
        <v>7.1871666666666671</v>
      </c>
      <c r="L36" s="13" t="s">
        <v>307</v>
      </c>
      <c r="M36" s="19"/>
      <c r="N36" s="19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14">
        <f t="shared" si="0"/>
        <v>7.1871666666666671</v>
      </c>
    </row>
    <row r="37" spans="1:29" ht="12.75" customHeight="1">
      <c r="A37" s="456" t="s">
        <v>58</v>
      </c>
      <c r="B37" s="11" t="s">
        <v>59</v>
      </c>
      <c r="C37" s="12" t="s">
        <v>307</v>
      </c>
      <c r="D37" s="13" t="s">
        <v>307</v>
      </c>
      <c r="E37" s="14" t="s">
        <v>307</v>
      </c>
      <c r="F37" s="12" t="s">
        <v>307</v>
      </c>
      <c r="G37" s="15" t="s">
        <v>307</v>
      </c>
      <c r="H37" s="13" t="s">
        <v>307</v>
      </c>
      <c r="I37" s="13" t="s">
        <v>307</v>
      </c>
      <c r="J37" s="13" t="s">
        <v>307</v>
      </c>
      <c r="K37" s="13">
        <v>11.137499999999999</v>
      </c>
      <c r="L37" s="13" t="s">
        <v>307</v>
      </c>
      <c r="M37" s="19"/>
      <c r="N37" s="19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14">
        <f t="shared" si="0"/>
        <v>11.137499999999999</v>
      </c>
    </row>
    <row r="38" spans="1:29" ht="12.75" customHeight="1">
      <c r="A38" s="456" t="s">
        <v>68</v>
      </c>
      <c r="B38" s="11" t="s">
        <v>82</v>
      </c>
      <c r="C38" s="12" t="s">
        <v>307</v>
      </c>
      <c r="D38" s="13" t="s">
        <v>307</v>
      </c>
      <c r="E38" s="14" t="s">
        <v>307</v>
      </c>
      <c r="F38" s="12" t="s">
        <v>307</v>
      </c>
      <c r="G38" s="15" t="s">
        <v>307</v>
      </c>
      <c r="H38" s="13" t="s">
        <v>307</v>
      </c>
      <c r="I38" s="13" t="s">
        <v>307</v>
      </c>
      <c r="J38" s="13" t="s">
        <v>307</v>
      </c>
      <c r="K38" s="13">
        <v>8.5890551892551876</v>
      </c>
      <c r="L38" s="13" t="s">
        <v>307</v>
      </c>
      <c r="M38" s="19"/>
      <c r="N38" s="19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14">
        <f t="shared" si="0"/>
        <v>8.5890551892551876</v>
      </c>
    </row>
    <row r="39" spans="1:29" ht="12.75" customHeight="1">
      <c r="A39" s="456" t="s">
        <v>301</v>
      </c>
      <c r="B39" s="11" t="s">
        <v>82</v>
      </c>
      <c r="C39" s="20"/>
      <c r="D39" s="20"/>
      <c r="E39" s="20"/>
      <c r="F39" s="12"/>
      <c r="G39" s="15"/>
      <c r="H39" s="13"/>
      <c r="I39" s="13" t="s">
        <v>307</v>
      </c>
      <c r="J39" s="13" t="s">
        <v>307</v>
      </c>
      <c r="K39" s="13">
        <v>9.3374047619047609</v>
      </c>
      <c r="L39" s="13" t="s">
        <v>307</v>
      </c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14">
        <f t="shared" si="0"/>
        <v>9.3374047619047609</v>
      </c>
    </row>
    <row r="40" spans="1:29" ht="12.75" customHeight="1">
      <c r="A40" s="456" t="s">
        <v>302</v>
      </c>
      <c r="B40" s="11" t="s">
        <v>59</v>
      </c>
      <c r="C40" s="20"/>
      <c r="D40" s="20"/>
      <c r="E40" s="20"/>
      <c r="F40" s="12"/>
      <c r="G40" s="15"/>
      <c r="H40" s="13"/>
      <c r="I40" s="13" t="s">
        <v>307</v>
      </c>
      <c r="J40" s="13" t="s">
        <v>307</v>
      </c>
      <c r="K40" s="13">
        <v>2.2645142857142857</v>
      </c>
      <c r="L40" s="13" t="s">
        <v>307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14">
        <f t="shared" si="0"/>
        <v>2.2645142857142857</v>
      </c>
    </row>
    <row r="41" spans="1:29" ht="12.75" customHeight="1">
      <c r="A41" s="456" t="s">
        <v>100</v>
      </c>
      <c r="B41" s="11" t="s">
        <v>101</v>
      </c>
      <c r="C41" s="20"/>
      <c r="D41" s="20"/>
      <c r="E41" s="20"/>
      <c r="F41" s="12"/>
      <c r="G41" s="15"/>
      <c r="H41" s="13"/>
      <c r="I41" s="13" t="s">
        <v>307</v>
      </c>
      <c r="J41" s="13" t="s">
        <v>307</v>
      </c>
      <c r="K41" s="13">
        <v>32.891333333333336</v>
      </c>
      <c r="L41" s="13" t="s">
        <v>307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14">
        <f t="shared" si="0"/>
        <v>32.891333333333336</v>
      </c>
    </row>
    <row r="42" spans="1:29" ht="12.75" customHeight="1">
      <c r="A42" s="456" t="s">
        <v>102</v>
      </c>
      <c r="B42" s="11" t="s">
        <v>59</v>
      </c>
      <c r="C42" s="20"/>
      <c r="D42" s="20"/>
      <c r="E42" s="20"/>
      <c r="F42" s="12"/>
      <c r="G42" s="15"/>
      <c r="H42" s="13"/>
      <c r="I42" s="13" t="s">
        <v>307</v>
      </c>
      <c r="J42" s="13" t="s">
        <v>307</v>
      </c>
      <c r="K42" s="13">
        <v>39.739444444444445</v>
      </c>
      <c r="L42" s="13" t="s">
        <v>307</v>
      </c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14">
        <f t="shared" si="0"/>
        <v>39.739444444444445</v>
      </c>
    </row>
    <row r="43" spans="1:29" ht="12.75" customHeight="1">
      <c r="A43" s="456" t="s">
        <v>48</v>
      </c>
      <c r="B43" s="11" t="s">
        <v>49</v>
      </c>
      <c r="C43" s="12" t="s">
        <v>307</v>
      </c>
      <c r="D43" s="13" t="s">
        <v>307</v>
      </c>
      <c r="E43" s="14" t="s">
        <v>307</v>
      </c>
      <c r="F43" s="12" t="s">
        <v>307</v>
      </c>
      <c r="G43" s="15" t="s">
        <v>307</v>
      </c>
      <c r="H43" s="13" t="s">
        <v>307</v>
      </c>
      <c r="I43" s="13" t="s">
        <v>307</v>
      </c>
      <c r="J43" s="13" t="s">
        <v>307</v>
      </c>
      <c r="K43" s="13">
        <v>37.208190476190474</v>
      </c>
      <c r="L43" s="13" t="s">
        <v>307</v>
      </c>
      <c r="M43" s="19"/>
      <c r="N43" s="19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14">
        <f t="shared" si="0"/>
        <v>37.208190476190474</v>
      </c>
    </row>
    <row r="44" spans="1:29" ht="12.75" customHeight="1">
      <c r="A44" s="456" t="s">
        <v>39</v>
      </c>
      <c r="B44" s="11" t="s">
        <v>34</v>
      </c>
      <c r="C44" s="12" t="s">
        <v>307</v>
      </c>
      <c r="D44" s="13" t="s">
        <v>307</v>
      </c>
      <c r="E44" s="14" t="s">
        <v>307</v>
      </c>
      <c r="F44" s="12" t="s">
        <v>307</v>
      </c>
      <c r="G44" s="15" t="s">
        <v>307</v>
      </c>
      <c r="H44" s="13" t="s">
        <v>307</v>
      </c>
      <c r="I44" s="13" t="s">
        <v>307</v>
      </c>
      <c r="J44" s="13" t="s">
        <v>307</v>
      </c>
      <c r="K44" s="13">
        <v>38.541767857142858</v>
      </c>
      <c r="L44" s="13" t="s">
        <v>307</v>
      </c>
      <c r="M44" s="19"/>
      <c r="N44" s="1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14">
        <f t="shared" si="0"/>
        <v>38.541767857142858</v>
      </c>
    </row>
    <row r="45" spans="1:29" ht="12.75" customHeight="1">
      <c r="A45" s="456" t="s">
        <v>52</v>
      </c>
      <c r="B45" s="11" t="s">
        <v>47</v>
      </c>
      <c r="C45" s="12" t="s">
        <v>307</v>
      </c>
      <c r="D45" s="13" t="s">
        <v>307</v>
      </c>
      <c r="E45" s="14" t="s">
        <v>307</v>
      </c>
      <c r="F45" s="12" t="s">
        <v>307</v>
      </c>
      <c r="G45" s="15" t="s">
        <v>307</v>
      </c>
      <c r="H45" s="13" t="s">
        <v>307</v>
      </c>
      <c r="I45" s="13" t="s">
        <v>307</v>
      </c>
      <c r="J45" s="13" t="s">
        <v>307</v>
      </c>
      <c r="K45" s="13">
        <v>87.777777777777771</v>
      </c>
      <c r="L45" s="13" t="s">
        <v>307</v>
      </c>
      <c r="M45" s="19"/>
      <c r="N45" s="19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14">
        <f t="shared" si="0"/>
        <v>87.777777777777771</v>
      </c>
    </row>
    <row r="46" spans="1:29" ht="12.75" customHeight="1">
      <c r="A46" s="456" t="s">
        <v>53</v>
      </c>
      <c r="B46" s="11" t="s">
        <v>47</v>
      </c>
      <c r="C46" s="12" t="s">
        <v>307</v>
      </c>
      <c r="D46" s="13" t="s">
        <v>307</v>
      </c>
      <c r="E46" s="14" t="s">
        <v>307</v>
      </c>
      <c r="F46" s="12" t="s">
        <v>307</v>
      </c>
      <c r="G46" s="15" t="s">
        <v>307</v>
      </c>
      <c r="H46" s="13" t="s">
        <v>307</v>
      </c>
      <c r="I46" s="13" t="s">
        <v>307</v>
      </c>
      <c r="J46" s="13"/>
      <c r="K46" s="13">
        <v>1.0044999999999999</v>
      </c>
      <c r="L46" s="13"/>
      <c r="M46" s="19"/>
      <c r="N46" s="19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14">
        <f t="shared" si="0"/>
        <v>1.0044999999999999</v>
      </c>
    </row>
    <row r="47" spans="1:29" ht="12.75" customHeight="1">
      <c r="A47" s="456" t="s">
        <v>119</v>
      </c>
      <c r="B47" s="11" t="s">
        <v>120</v>
      </c>
      <c r="C47" s="20"/>
      <c r="D47" s="20"/>
      <c r="E47" s="20"/>
      <c r="F47" s="12"/>
      <c r="G47" s="15"/>
      <c r="H47" s="13"/>
      <c r="I47" s="13" t="s">
        <v>307</v>
      </c>
      <c r="J47" s="13" t="s">
        <v>307</v>
      </c>
      <c r="K47" s="13">
        <v>4.3464166666666673</v>
      </c>
      <c r="L47" s="13" t="s">
        <v>307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14">
        <f t="shared" si="0"/>
        <v>4.3464166666666673</v>
      </c>
    </row>
    <row r="48" spans="1:29" ht="12.75" customHeight="1">
      <c r="A48" s="456" t="s">
        <v>121</v>
      </c>
      <c r="B48" s="11" t="s">
        <v>120</v>
      </c>
      <c r="C48" s="20"/>
      <c r="D48" s="20"/>
      <c r="E48" s="20"/>
      <c r="F48" s="12"/>
      <c r="G48" s="15"/>
      <c r="H48" s="13"/>
      <c r="I48" s="13" t="s">
        <v>307</v>
      </c>
      <c r="J48" s="13" t="s">
        <v>307</v>
      </c>
      <c r="K48" s="13">
        <v>6.0159333333333329</v>
      </c>
      <c r="L48" s="13" t="s">
        <v>307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14">
        <f t="shared" si="0"/>
        <v>6.0159333333333329</v>
      </c>
    </row>
    <row r="49" spans="1:29" ht="12.75" customHeight="1">
      <c r="A49" s="456" t="s">
        <v>303</v>
      </c>
      <c r="B49" s="11" t="s">
        <v>47</v>
      </c>
      <c r="C49" s="20"/>
      <c r="D49" s="20"/>
      <c r="E49" s="20"/>
      <c r="F49" s="12"/>
      <c r="G49" s="15"/>
      <c r="H49" s="13"/>
      <c r="I49" s="13" t="s">
        <v>307</v>
      </c>
      <c r="J49" s="13" t="s">
        <v>307</v>
      </c>
      <c r="K49" s="13">
        <v>2.0701363636363639</v>
      </c>
      <c r="L49" s="13" t="s">
        <v>307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14">
        <f t="shared" si="0"/>
        <v>2.0701363636363639</v>
      </c>
    </row>
    <row r="50" spans="1:29" ht="12.75" customHeight="1">
      <c r="A50" s="456" t="s">
        <v>122</v>
      </c>
      <c r="B50" s="11" t="s">
        <v>81</v>
      </c>
      <c r="C50" s="20"/>
      <c r="D50" s="20"/>
      <c r="E50" s="20"/>
      <c r="F50" s="12"/>
      <c r="G50" s="15"/>
      <c r="H50" s="13"/>
      <c r="I50" s="13" t="s">
        <v>307</v>
      </c>
      <c r="J50" s="13" t="s">
        <v>307</v>
      </c>
      <c r="K50" s="13">
        <v>2.1996410256410259</v>
      </c>
      <c r="L50" s="13" t="s">
        <v>307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14">
        <f t="shared" si="0"/>
        <v>2.1996410256410259</v>
      </c>
    </row>
    <row r="51" spans="1:29" ht="12.75" customHeight="1">
      <c r="A51" s="456" t="s">
        <v>124</v>
      </c>
      <c r="B51" s="11" t="s">
        <v>81</v>
      </c>
      <c r="C51" s="20"/>
      <c r="D51" s="20"/>
      <c r="E51" s="20"/>
      <c r="F51" s="12"/>
      <c r="G51" s="15"/>
      <c r="H51" s="13"/>
      <c r="I51" s="13" t="s">
        <v>307</v>
      </c>
      <c r="J51" s="13" t="s">
        <v>307</v>
      </c>
      <c r="K51" s="13"/>
      <c r="L51" s="13" t="s">
        <v>307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14" t="e">
        <f t="shared" si="0"/>
        <v>#DIV/0!</v>
      </c>
    </row>
    <row r="52" spans="1:29" ht="12.75" customHeight="1">
      <c r="A52" s="456" t="s">
        <v>103</v>
      </c>
      <c r="B52" s="11" t="s">
        <v>34</v>
      </c>
      <c r="C52" s="20"/>
      <c r="D52" s="20"/>
      <c r="E52" s="20"/>
      <c r="F52" s="12"/>
      <c r="G52" s="15"/>
      <c r="H52" s="13"/>
      <c r="I52" s="13" t="s">
        <v>307</v>
      </c>
      <c r="J52" s="13" t="s">
        <v>307</v>
      </c>
      <c r="K52" s="13">
        <v>1.9187333333333334</v>
      </c>
      <c r="L52" s="13" t="s">
        <v>307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14">
        <f t="shared" si="0"/>
        <v>1.9187333333333334</v>
      </c>
    </row>
    <row r="53" spans="1:29" ht="12.75" customHeight="1">
      <c r="A53" s="455" t="s">
        <v>45</v>
      </c>
      <c r="B53" s="11" t="s">
        <v>44</v>
      </c>
      <c r="C53" s="12" t="s">
        <v>307</v>
      </c>
      <c r="D53" s="13" t="s">
        <v>307</v>
      </c>
      <c r="E53" s="14" t="s">
        <v>307</v>
      </c>
      <c r="F53" s="12" t="s">
        <v>307</v>
      </c>
      <c r="G53" s="15" t="s">
        <v>307</v>
      </c>
      <c r="H53" s="13" t="s">
        <v>307</v>
      </c>
      <c r="I53" s="13" t="s">
        <v>307</v>
      </c>
      <c r="J53" s="13" t="s">
        <v>307</v>
      </c>
      <c r="K53" s="13">
        <v>2.9032666666666662</v>
      </c>
      <c r="L53" s="13" t="s">
        <v>307</v>
      </c>
      <c r="M53" s="19"/>
      <c r="N53" s="19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>
        <f t="shared" si="0"/>
        <v>2.9032666666666662</v>
      </c>
    </row>
    <row r="54" spans="1:29" ht="12.75" customHeight="1">
      <c r="A54" s="456" t="s">
        <v>80</v>
      </c>
      <c r="B54" s="11" t="s">
        <v>81</v>
      </c>
      <c r="C54" s="20"/>
      <c r="D54" s="20"/>
      <c r="E54" s="20"/>
      <c r="F54" s="12" t="s">
        <v>307</v>
      </c>
      <c r="G54" s="15" t="s">
        <v>307</v>
      </c>
      <c r="H54" s="13" t="s">
        <v>307</v>
      </c>
      <c r="I54" s="13" t="s">
        <v>307</v>
      </c>
      <c r="J54" s="13" t="s">
        <v>307</v>
      </c>
      <c r="K54" s="13"/>
      <c r="L54" s="13" t="s">
        <v>307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14" t="e">
        <f t="shared" si="0"/>
        <v>#DIV/0!</v>
      </c>
    </row>
    <row r="55" spans="1:29" ht="12.75" customHeight="1">
      <c r="A55" s="456" t="s">
        <v>304</v>
      </c>
      <c r="B55" s="11" t="s">
        <v>106</v>
      </c>
      <c r="C55" s="20"/>
      <c r="D55" s="20"/>
      <c r="E55" s="20"/>
      <c r="F55" s="12"/>
      <c r="G55" s="15"/>
      <c r="H55" s="13"/>
      <c r="I55" s="13" t="s">
        <v>307</v>
      </c>
      <c r="J55" s="13" t="s">
        <v>307</v>
      </c>
      <c r="K55" s="13">
        <v>1.0743805555555557</v>
      </c>
      <c r="L55" s="13" t="s">
        <v>307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14">
        <f t="shared" si="0"/>
        <v>1.0743805555555557</v>
      </c>
    </row>
    <row r="56" spans="1:29" ht="12.75" customHeight="1">
      <c r="A56" s="456" t="s">
        <v>112</v>
      </c>
      <c r="B56" s="11" t="s">
        <v>106</v>
      </c>
      <c r="C56" s="20"/>
      <c r="D56" s="20"/>
      <c r="E56" s="20"/>
      <c r="F56" s="12"/>
      <c r="G56" s="15"/>
      <c r="H56" s="13"/>
      <c r="I56" s="13" t="s">
        <v>307</v>
      </c>
      <c r="J56" s="13" t="s">
        <v>307</v>
      </c>
      <c r="K56" s="13">
        <v>146.19214285714287</v>
      </c>
      <c r="L56" s="13" t="s">
        <v>307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14">
        <f t="shared" si="0"/>
        <v>146.19214285714287</v>
      </c>
    </row>
    <row r="57" spans="1:29" ht="12.75" customHeight="1">
      <c r="A57" s="456" t="s">
        <v>111</v>
      </c>
      <c r="B57" s="11" t="s">
        <v>47</v>
      </c>
      <c r="C57" s="20"/>
      <c r="D57" s="20"/>
      <c r="E57" s="20"/>
      <c r="F57" s="12"/>
      <c r="G57" s="15"/>
      <c r="H57" s="13"/>
      <c r="I57" s="13" t="s">
        <v>307</v>
      </c>
      <c r="J57" s="13" t="s">
        <v>307</v>
      </c>
      <c r="K57" s="13">
        <v>2.0489682539682539</v>
      </c>
      <c r="L57" s="13" t="s">
        <v>307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14">
        <f t="shared" si="0"/>
        <v>2.0489682539682539</v>
      </c>
    </row>
    <row r="58" spans="1:29" ht="12.75" customHeight="1">
      <c r="A58" s="456" t="s">
        <v>114</v>
      </c>
      <c r="B58" s="11" t="s">
        <v>47</v>
      </c>
      <c r="C58" s="12" t="s">
        <v>307</v>
      </c>
      <c r="D58" s="13" t="s">
        <v>307</v>
      </c>
      <c r="E58" s="14" t="s">
        <v>307</v>
      </c>
      <c r="F58" s="12" t="s">
        <v>307</v>
      </c>
      <c r="G58" s="15" t="s">
        <v>307</v>
      </c>
      <c r="H58" s="13" t="s">
        <v>307</v>
      </c>
      <c r="I58" s="13" t="s">
        <v>307</v>
      </c>
      <c r="J58" s="13" t="s">
        <v>307</v>
      </c>
      <c r="K58" s="13">
        <v>3.220885714285715</v>
      </c>
      <c r="L58" s="13" t="s">
        <v>307</v>
      </c>
      <c r="M58" s="19"/>
      <c r="N58" s="19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>
        <f t="shared" si="0"/>
        <v>3.220885714285715</v>
      </c>
    </row>
    <row r="59" spans="1:29" ht="12.75" customHeight="1">
      <c r="A59" s="459" t="s">
        <v>110</v>
      </c>
      <c r="B59" s="41" t="s">
        <v>47</v>
      </c>
      <c r="C59" s="22" t="s">
        <v>307</v>
      </c>
      <c r="D59" s="23" t="s">
        <v>307</v>
      </c>
      <c r="E59" s="21" t="s">
        <v>307</v>
      </c>
      <c r="F59" s="22" t="s">
        <v>307</v>
      </c>
      <c r="G59" s="42" t="s">
        <v>307</v>
      </c>
      <c r="H59" s="23" t="s">
        <v>307</v>
      </c>
      <c r="I59" s="23" t="s">
        <v>307</v>
      </c>
      <c r="J59" s="23" t="s">
        <v>307</v>
      </c>
      <c r="K59" s="23">
        <v>34.86</v>
      </c>
      <c r="L59" s="13" t="s">
        <v>307</v>
      </c>
      <c r="M59" s="27"/>
      <c r="N59" s="27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f t="shared" si="0"/>
        <v>34.86</v>
      </c>
    </row>
    <row r="60" spans="1:29" ht="12.75" customHeight="1">
      <c r="A60" s="30"/>
      <c r="B60" s="31"/>
      <c r="C60" s="25"/>
      <c r="D60" s="25"/>
      <c r="E60" s="25"/>
      <c r="F60" s="32"/>
      <c r="G60" s="43"/>
      <c r="H60" s="29"/>
      <c r="I60" s="29"/>
      <c r="J60" s="26"/>
      <c r="K60" s="26">
        <v>6.533500000000001</v>
      </c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6"/>
    </row>
    <row r="61" spans="1:29" ht="12.75" customHeight="1">
      <c r="A61" s="30"/>
      <c r="B61" s="31"/>
      <c r="C61" s="25"/>
      <c r="D61" s="25"/>
      <c r="E61" s="25"/>
      <c r="F61" s="32"/>
      <c r="G61" s="43"/>
      <c r="H61" s="29"/>
      <c r="I61" s="29"/>
      <c r="J61" s="26"/>
      <c r="K61" s="26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6"/>
    </row>
    <row r="62" spans="1:29" ht="12.75" customHeight="1">
      <c r="A62" s="30"/>
      <c r="B62" s="31"/>
      <c r="C62" s="25"/>
      <c r="D62" s="25"/>
      <c r="E62" s="25"/>
      <c r="F62" s="32"/>
      <c r="G62" s="43"/>
      <c r="H62" s="29"/>
      <c r="I62" s="29"/>
      <c r="J62" s="26"/>
      <c r="K62" s="1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6"/>
    </row>
    <row r="63" spans="1:29" ht="12.75" customHeight="1">
      <c r="A63" s="30"/>
      <c r="B63" s="31"/>
      <c r="C63" s="25"/>
      <c r="D63" s="25"/>
      <c r="E63" s="25"/>
      <c r="F63" s="32"/>
      <c r="G63" s="43"/>
      <c r="H63" s="29"/>
      <c r="I63" s="29"/>
      <c r="J63" s="26"/>
      <c r="K63" s="1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6"/>
    </row>
    <row r="64" spans="1:29" ht="12.75" customHeight="1">
      <c r="A64" s="30"/>
      <c r="B64" s="31"/>
      <c r="C64" s="25"/>
      <c r="D64" s="25"/>
      <c r="E64" s="25"/>
      <c r="F64" s="32"/>
      <c r="G64" s="43"/>
      <c r="H64" s="29"/>
      <c r="I64" s="29"/>
      <c r="J64" s="26"/>
      <c r="K64" s="1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6"/>
    </row>
    <row r="65" spans="1:29" ht="12.75" customHeight="1">
      <c r="A65" s="30"/>
      <c r="B65" s="31"/>
      <c r="C65" s="25"/>
      <c r="D65" s="25"/>
      <c r="E65" s="25"/>
      <c r="F65" s="32"/>
      <c r="G65" s="43"/>
      <c r="H65" s="29"/>
      <c r="I65" s="29"/>
      <c r="J65" s="26"/>
      <c r="K65" s="1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6"/>
    </row>
    <row r="66" spans="1:29" ht="12.75" customHeight="1">
      <c r="A66" s="30"/>
      <c r="B66" s="31"/>
      <c r="C66" s="25"/>
      <c r="D66" s="25"/>
      <c r="E66" s="25"/>
      <c r="F66" s="32"/>
      <c r="G66" s="43"/>
      <c r="H66" s="29"/>
      <c r="I66" s="29"/>
      <c r="J66" s="26"/>
      <c r="K66" s="1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6"/>
    </row>
    <row r="67" spans="1:29" ht="12.75" customHeight="1">
      <c r="A67" s="30"/>
      <c r="B67" s="31"/>
      <c r="C67" s="25"/>
      <c r="D67" s="25"/>
      <c r="E67" s="25"/>
      <c r="F67" s="32"/>
      <c r="G67" s="43"/>
      <c r="H67" s="29"/>
      <c r="I67" s="29"/>
      <c r="J67" s="26"/>
      <c r="K67" s="1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6"/>
    </row>
    <row r="68" spans="1:29" ht="12.75" customHeight="1">
      <c r="A68" s="30"/>
      <c r="B68" s="31"/>
      <c r="C68" s="25"/>
      <c r="D68" s="25"/>
      <c r="E68" s="25"/>
      <c r="F68" s="32"/>
      <c r="G68" s="43"/>
      <c r="H68" s="29"/>
      <c r="I68" s="29"/>
      <c r="J68" s="26"/>
      <c r="K68" s="1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6"/>
    </row>
    <row r="69" spans="1:29" ht="12.75" customHeight="1">
      <c r="A69" s="30"/>
      <c r="B69" s="31"/>
      <c r="C69" s="25"/>
      <c r="D69" s="25"/>
      <c r="E69" s="25"/>
      <c r="F69" s="32"/>
      <c r="G69" s="43"/>
      <c r="H69" s="29"/>
      <c r="I69" s="29"/>
      <c r="J69" s="26"/>
      <c r="K69" s="1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6"/>
    </row>
    <row r="70" spans="1:29" ht="12.75" customHeight="1">
      <c r="A70" s="30"/>
      <c r="B70" s="31"/>
      <c r="C70" s="25"/>
      <c r="D70" s="25"/>
      <c r="E70" s="25"/>
      <c r="F70" s="32"/>
      <c r="G70" s="43"/>
      <c r="H70" s="29"/>
      <c r="I70" s="29"/>
      <c r="J70" s="26"/>
      <c r="K70" s="1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6"/>
    </row>
    <row r="71" spans="1:29" ht="12.75" customHeight="1">
      <c r="A71" s="30"/>
      <c r="B71" s="31"/>
      <c r="C71" s="25"/>
      <c r="D71" s="25"/>
      <c r="E71" s="25"/>
      <c r="F71" s="32"/>
      <c r="G71" s="43"/>
      <c r="H71" s="29"/>
      <c r="I71" s="29"/>
      <c r="J71" s="26"/>
      <c r="K71" s="1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6"/>
    </row>
    <row r="72" spans="1:29" ht="12.75" customHeight="1">
      <c r="A72" s="30"/>
      <c r="B72" s="31"/>
      <c r="C72" s="25"/>
      <c r="D72" s="25"/>
      <c r="E72" s="25"/>
      <c r="F72" s="32"/>
      <c r="G72" s="43"/>
      <c r="H72" s="29"/>
      <c r="I72" s="29"/>
      <c r="J72" s="26"/>
      <c r="K72" s="1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6"/>
    </row>
    <row r="73" spans="1:29" ht="12.75" customHeight="1">
      <c r="A73" s="30"/>
      <c r="B73" s="31"/>
      <c r="C73" s="25"/>
      <c r="D73" s="25"/>
      <c r="E73" s="25"/>
      <c r="F73" s="32"/>
      <c r="G73" s="43"/>
      <c r="H73" s="29"/>
      <c r="I73" s="29"/>
      <c r="J73" s="26"/>
      <c r="K73" s="1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6"/>
    </row>
    <row r="74" spans="1:29" ht="12.75" customHeight="1">
      <c r="A74" s="30"/>
      <c r="B74" s="31"/>
      <c r="C74" s="25"/>
      <c r="D74" s="25"/>
      <c r="E74" s="25"/>
      <c r="F74" s="32"/>
      <c r="G74" s="43"/>
      <c r="H74" s="29"/>
      <c r="I74" s="29"/>
      <c r="J74" s="26"/>
      <c r="K74" s="1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6"/>
    </row>
    <row r="75" spans="1:29" ht="12.75" customHeight="1">
      <c r="A75" s="30"/>
      <c r="B75" s="31"/>
      <c r="C75" s="25"/>
      <c r="D75" s="25"/>
      <c r="E75" s="25"/>
      <c r="F75" s="32"/>
      <c r="G75" s="43"/>
      <c r="H75" s="29"/>
      <c r="I75" s="29"/>
      <c r="J75" s="26"/>
      <c r="K75" s="1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6"/>
    </row>
    <row r="76" spans="1:29" ht="12.75" customHeight="1">
      <c r="A76" s="30"/>
      <c r="B76" s="31"/>
      <c r="C76" s="25"/>
      <c r="D76" s="25"/>
      <c r="E76" s="25"/>
      <c r="F76" s="32"/>
      <c r="G76" s="43"/>
      <c r="H76" s="29"/>
      <c r="I76" s="29"/>
      <c r="J76" s="26"/>
      <c r="K76" s="1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6"/>
    </row>
    <row r="77" spans="1:29" ht="12.75" customHeight="1">
      <c r="A77" s="30"/>
      <c r="B77" s="31"/>
      <c r="C77" s="25"/>
      <c r="D77" s="25"/>
      <c r="E77" s="25"/>
      <c r="F77" s="32"/>
      <c r="G77" s="43"/>
      <c r="H77" s="29"/>
      <c r="I77" s="29"/>
      <c r="J77" s="26"/>
      <c r="K77" s="1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6"/>
    </row>
    <row r="78" spans="1:29" ht="12.75" customHeight="1">
      <c r="A78" s="30"/>
      <c r="B78" s="31"/>
      <c r="C78" s="25"/>
      <c r="D78" s="25"/>
      <c r="E78" s="25"/>
      <c r="F78" s="32"/>
      <c r="G78" s="43"/>
      <c r="H78" s="29"/>
      <c r="I78" s="29"/>
      <c r="J78" s="26"/>
      <c r="K78" s="1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6"/>
    </row>
    <row r="79" spans="1:29" ht="12.75" customHeight="1">
      <c r="A79" s="30"/>
      <c r="B79" s="31"/>
      <c r="C79" s="25"/>
      <c r="D79" s="25"/>
      <c r="E79" s="25"/>
      <c r="F79" s="32"/>
      <c r="G79" s="43"/>
      <c r="H79" s="29"/>
      <c r="I79" s="29"/>
      <c r="J79" s="26"/>
      <c r="K79" s="1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6"/>
    </row>
    <row r="80" spans="1:29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8740157499999996" right="0.78740157499999996" top="0.984251969" bottom="0.984251969" header="0" footer="0"/>
  <pageSetup paperSize="9" scale="55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Z22" sqref="Z22"/>
    </sheetView>
  </sheetViews>
  <sheetFormatPr defaultColWidth="14.42578125" defaultRowHeight="15" customHeight="1"/>
  <cols>
    <col min="1" max="1" width="21.42578125" customWidth="1"/>
    <col min="2" max="14" width="8.7109375" hidden="1" customWidth="1"/>
    <col min="15" max="19" width="8.7109375" customWidth="1"/>
    <col min="20" max="21" width="10.42578125" customWidth="1"/>
    <col min="22" max="22" width="17.85546875" customWidth="1"/>
    <col min="23" max="23" width="8.7109375" hidden="1" customWidth="1"/>
    <col min="24" max="31" width="8.7109375" customWidth="1"/>
  </cols>
  <sheetData>
    <row r="1" spans="1:31" ht="12.75" customHeight="1">
      <c r="O1" s="52" t="s">
        <v>308</v>
      </c>
    </row>
    <row r="2" spans="1:31" ht="20.25" customHeight="1">
      <c r="A2" s="33" t="s">
        <v>305</v>
      </c>
      <c r="B2" s="33" t="s">
        <v>12</v>
      </c>
      <c r="C2" s="33" t="s">
        <v>128</v>
      </c>
      <c r="D2" s="33" t="s">
        <v>129</v>
      </c>
      <c r="E2" s="33" t="s">
        <v>130</v>
      </c>
      <c r="F2" s="33" t="s">
        <v>131</v>
      </c>
      <c r="G2" s="33" t="s">
        <v>132</v>
      </c>
      <c r="H2" s="33" t="s">
        <v>133</v>
      </c>
      <c r="I2" s="33" t="s">
        <v>134</v>
      </c>
      <c r="J2" s="33" t="s">
        <v>135</v>
      </c>
      <c r="K2" s="33" t="s">
        <v>136</v>
      </c>
      <c r="L2" s="33" t="s">
        <v>137</v>
      </c>
      <c r="M2" s="33" t="s">
        <v>138</v>
      </c>
      <c r="N2" s="33" t="s">
        <v>139</v>
      </c>
      <c r="O2" s="33">
        <v>2014</v>
      </c>
      <c r="P2" s="33">
        <v>2015</v>
      </c>
      <c r="Q2" s="33">
        <v>2016</v>
      </c>
      <c r="R2" s="33">
        <v>2017</v>
      </c>
      <c r="S2" s="33">
        <v>2018</v>
      </c>
      <c r="T2" s="24">
        <v>2019</v>
      </c>
      <c r="U2" s="24">
        <v>2020</v>
      </c>
      <c r="V2" s="33" t="s">
        <v>306</v>
      </c>
      <c r="W2" s="17"/>
      <c r="X2" s="17"/>
      <c r="Y2" s="17"/>
      <c r="Z2" s="17"/>
      <c r="AA2" s="17"/>
      <c r="AB2" s="17"/>
      <c r="AC2" s="17"/>
      <c r="AD2" s="17"/>
      <c r="AE2" s="17"/>
    </row>
    <row r="3" spans="1:31" ht="17.25" customHeight="1">
      <c r="A3" s="34" t="s">
        <v>233</v>
      </c>
      <c r="B3" s="34" t="s">
        <v>34</v>
      </c>
      <c r="C3" s="34">
        <v>185.62976190476189</v>
      </c>
      <c r="D3" s="34">
        <v>191.02597402597399</v>
      </c>
      <c r="E3" s="34">
        <v>199.56818181818181</v>
      </c>
      <c r="F3" s="34">
        <v>203.77272727272728</v>
      </c>
      <c r="G3" s="34">
        <v>203.27272727272725</v>
      </c>
      <c r="H3" s="34">
        <v>196.70454545454547</v>
      </c>
      <c r="I3" s="34">
        <v>191.75454545454545</v>
      </c>
      <c r="J3" s="34">
        <v>193.98106060606059</v>
      </c>
      <c r="K3" s="34">
        <v>196.77430555555554</v>
      </c>
      <c r="L3" s="34">
        <v>201.27500000000001</v>
      </c>
      <c r="M3" s="34">
        <v>206.24652777777777</v>
      </c>
      <c r="N3" s="34">
        <v>212.03888888888886</v>
      </c>
      <c r="O3" s="44">
        <v>198.50368716931214</v>
      </c>
      <c r="P3" s="34">
        <v>246.07</v>
      </c>
      <c r="Q3" s="44">
        <v>366.67</v>
      </c>
      <c r="R3" s="34">
        <v>372.76</v>
      </c>
      <c r="S3" s="44">
        <v>285</v>
      </c>
      <c r="T3" s="24">
        <v>268.93</v>
      </c>
      <c r="U3" s="34">
        <v>253.57500000000002</v>
      </c>
      <c r="V3" s="34">
        <f t="shared" ref="V3:V5" si="0">W3*100/O3</f>
        <v>35.478591775788175</v>
      </c>
      <c r="W3" s="35">
        <f t="shared" ref="W3:W5" si="1">T3-O3</f>
        <v>70.426312830687863</v>
      </c>
      <c r="X3" s="17"/>
      <c r="Y3" s="17"/>
      <c r="Z3" s="17"/>
      <c r="AA3" s="17"/>
      <c r="AB3" s="17"/>
      <c r="AC3" s="17"/>
      <c r="AD3" s="17"/>
      <c r="AE3" s="17"/>
    </row>
    <row r="4" spans="1:31" ht="17.25" customHeight="1">
      <c r="A4" s="34" t="s">
        <v>237</v>
      </c>
      <c r="B4" s="34" t="s">
        <v>70</v>
      </c>
      <c r="C4" s="34">
        <v>0.83249999999999991</v>
      </c>
      <c r="D4" s="34">
        <v>0.84318277310924372</v>
      </c>
      <c r="E4" s="34">
        <v>0.82303571428571431</v>
      </c>
      <c r="F4" s="34">
        <v>0.82410714285714293</v>
      </c>
      <c r="G4" s="34">
        <v>0.83739010989010998</v>
      </c>
      <c r="H4" s="34">
        <v>0.81839285714285737</v>
      </c>
      <c r="I4" s="34">
        <v>0.8303846153846155</v>
      </c>
      <c r="J4" s="34">
        <v>0.82821428571428579</v>
      </c>
      <c r="K4" s="34">
        <v>0.83170329670329668</v>
      </c>
      <c r="L4" s="34">
        <v>0.82942857142857151</v>
      </c>
      <c r="M4" s="34">
        <v>0.8521428571428572</v>
      </c>
      <c r="N4" s="34">
        <v>0.77699999999999991</v>
      </c>
      <c r="O4" s="44">
        <v>0.82729018530489118</v>
      </c>
      <c r="P4" s="34">
        <v>0.72</v>
      </c>
      <c r="Q4" s="44">
        <v>0.91</v>
      </c>
      <c r="R4" s="34">
        <v>0.9</v>
      </c>
      <c r="S4" s="44">
        <v>0.93</v>
      </c>
      <c r="T4" s="24">
        <v>1.06</v>
      </c>
      <c r="U4" s="34">
        <v>1.0366666666666668</v>
      </c>
      <c r="V4" s="34">
        <f t="shared" si="0"/>
        <v>28.12916420727819</v>
      </c>
      <c r="W4" s="35">
        <f t="shared" si="1"/>
        <v>0.23270981469510887</v>
      </c>
      <c r="X4" s="17"/>
      <c r="Y4" s="17"/>
      <c r="Z4" s="17"/>
      <c r="AA4" s="17"/>
      <c r="AB4" s="17"/>
      <c r="AC4" s="17"/>
      <c r="AD4" s="17"/>
      <c r="AE4" s="17"/>
    </row>
    <row r="5" spans="1:31" ht="17.25" customHeight="1">
      <c r="A5" s="34" t="s">
        <v>181</v>
      </c>
      <c r="B5" s="34" t="s">
        <v>49</v>
      </c>
      <c r="C5" s="34">
        <v>3.7207720588235298</v>
      </c>
      <c r="D5" s="34">
        <v>3.7309873949579835</v>
      </c>
      <c r="E5" s="34">
        <v>3.6721153846153847</v>
      </c>
      <c r="F5" s="34">
        <v>3.7788461538461542</v>
      </c>
      <c r="G5" s="34">
        <v>3.9185897435897434</v>
      </c>
      <c r="H5" s="34">
        <v>3.9134615384615383</v>
      </c>
      <c r="I5" s="34">
        <v>3.9961538461538457</v>
      </c>
      <c r="J5" s="34">
        <v>4.2846153846153845</v>
      </c>
      <c r="K5" s="34">
        <v>4.4032051282051281</v>
      </c>
      <c r="L5" s="34">
        <v>4.4176923076923078</v>
      </c>
      <c r="M5" s="34">
        <v>4.4525641025641027</v>
      </c>
      <c r="N5" s="34">
        <v>4.4353846153846153</v>
      </c>
      <c r="O5" s="44">
        <v>4.0603656382424766</v>
      </c>
      <c r="P5" s="34">
        <v>4.8499999999999996</v>
      </c>
      <c r="Q5" s="44">
        <v>5.27</v>
      </c>
      <c r="R5" s="34">
        <v>5.0999999999999996</v>
      </c>
      <c r="S5" s="44">
        <v>5.48</v>
      </c>
      <c r="T5" s="24">
        <v>5.65</v>
      </c>
      <c r="U5" s="34">
        <v>6.0316666666666663</v>
      </c>
      <c r="V5" s="34">
        <f t="shared" si="0"/>
        <v>39.150029908281724</v>
      </c>
      <c r="W5" s="35">
        <f t="shared" si="1"/>
        <v>1.5896343617575237</v>
      </c>
      <c r="X5" s="17"/>
      <c r="Y5" s="17"/>
      <c r="Z5" s="17"/>
      <c r="AA5" s="17"/>
      <c r="AB5" s="17"/>
      <c r="AC5" s="17"/>
      <c r="AD5" s="17"/>
      <c r="AE5" s="17"/>
    </row>
    <row r="6" spans="1:31" ht="12.75" customHeight="1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6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</row>
    <row r="7" spans="1:31" ht="12.75" customHeight="1">
      <c r="A7" s="47"/>
      <c r="B7" s="48"/>
      <c r="C7" s="49"/>
      <c r="D7" s="49"/>
      <c r="E7" s="49"/>
      <c r="F7" s="49"/>
      <c r="G7" s="49"/>
      <c r="H7" s="35"/>
      <c r="I7" s="35"/>
      <c r="J7" s="35"/>
      <c r="K7" s="49"/>
      <c r="L7" s="49"/>
      <c r="M7" s="49"/>
      <c r="N7" s="49"/>
      <c r="O7" s="49"/>
      <c r="P7" s="17"/>
      <c r="Q7" s="17"/>
      <c r="R7" s="17"/>
      <c r="S7" s="44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12.75" customHeight="1">
      <c r="A8" s="50"/>
      <c r="B8" s="51"/>
      <c r="C8" s="49"/>
      <c r="D8" s="49"/>
      <c r="E8" s="49"/>
      <c r="F8" s="49"/>
      <c r="G8" s="49"/>
      <c r="H8" s="35"/>
      <c r="I8" s="35"/>
      <c r="J8" s="35"/>
      <c r="K8" s="49"/>
      <c r="L8" s="49"/>
      <c r="M8" s="49"/>
      <c r="N8" s="49"/>
      <c r="O8" s="49"/>
      <c r="P8" s="17"/>
      <c r="Q8" s="17"/>
      <c r="R8" s="17"/>
      <c r="S8" s="44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12.75" customHeight="1">
      <c r="A9" s="50"/>
      <c r="B9" s="51"/>
      <c r="C9" s="49"/>
      <c r="D9" s="49"/>
      <c r="E9" s="49"/>
      <c r="F9" s="49"/>
      <c r="G9" s="49"/>
      <c r="H9" s="35"/>
      <c r="I9" s="35"/>
      <c r="J9" s="35"/>
      <c r="K9" s="49"/>
      <c r="L9" s="49"/>
      <c r="M9" s="49"/>
      <c r="N9" s="49"/>
      <c r="O9" s="49"/>
      <c r="P9" s="17"/>
      <c r="Q9" s="17"/>
      <c r="R9" s="17"/>
      <c r="S9" s="44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12.75" customHeight="1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</row>
    <row r="11" spans="1:31" ht="12.75" customHeight="1">
      <c r="A11" s="47"/>
      <c r="B11" s="48"/>
      <c r="C11" s="49"/>
      <c r="D11" s="49"/>
      <c r="E11" s="49"/>
      <c r="F11" s="49"/>
      <c r="G11" s="49"/>
      <c r="H11" s="35"/>
      <c r="I11" s="35"/>
      <c r="J11" s="35"/>
      <c r="K11" s="49"/>
      <c r="L11" s="49"/>
      <c r="M11" s="49"/>
      <c r="N11" s="49"/>
      <c r="O11" s="49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12.75" customHeight="1">
      <c r="A12" s="50"/>
      <c r="B12" s="51"/>
      <c r="C12" s="49"/>
      <c r="D12" s="49"/>
      <c r="E12" s="49"/>
      <c r="F12" s="49"/>
      <c r="G12" s="49"/>
      <c r="H12" s="35"/>
      <c r="I12" s="35"/>
      <c r="J12" s="35"/>
      <c r="K12" s="49"/>
      <c r="L12" s="49"/>
      <c r="M12" s="49"/>
      <c r="N12" s="49"/>
      <c r="O12" s="49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12.75" customHeight="1">
      <c r="A13" s="50"/>
      <c r="B13" s="51"/>
      <c r="C13" s="49"/>
      <c r="D13" s="49"/>
      <c r="E13" s="49"/>
      <c r="F13" s="49"/>
      <c r="G13" s="49"/>
      <c r="H13" s="35"/>
      <c r="I13" s="35"/>
      <c r="J13" s="35"/>
      <c r="K13" s="49"/>
      <c r="L13" s="49"/>
      <c r="M13" s="49"/>
      <c r="N13" s="49"/>
      <c r="O13" s="49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12.7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</row>
    <row r="15" spans="1:31" ht="12.75" customHeight="1">
      <c r="A15" s="47"/>
      <c r="B15" s="48"/>
      <c r="C15" s="49"/>
      <c r="D15" s="49"/>
      <c r="E15" s="49"/>
      <c r="F15" s="49"/>
      <c r="G15" s="49"/>
      <c r="H15" s="35"/>
      <c r="I15" s="35"/>
      <c r="J15" s="35"/>
      <c r="K15" s="49"/>
      <c r="L15" s="49"/>
      <c r="M15" s="49"/>
      <c r="N15" s="49"/>
      <c r="O15" s="49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12.75" customHeight="1">
      <c r="A16" s="50"/>
      <c r="B16" s="51"/>
      <c r="C16" s="49"/>
      <c r="D16" s="49"/>
      <c r="E16" s="49"/>
      <c r="F16" s="49"/>
      <c r="G16" s="49"/>
      <c r="H16" s="35"/>
      <c r="I16" s="35"/>
      <c r="J16" s="35"/>
      <c r="K16" s="49"/>
      <c r="L16" s="49"/>
      <c r="M16" s="49"/>
      <c r="N16" s="49"/>
      <c r="O16" s="49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12.75" customHeight="1">
      <c r="A17" s="50"/>
      <c r="B17" s="51"/>
      <c r="C17" s="49"/>
      <c r="D17" s="49"/>
      <c r="E17" s="49"/>
      <c r="F17" s="49"/>
      <c r="G17" s="49"/>
      <c r="H17" s="35"/>
      <c r="I17" s="35"/>
      <c r="J17" s="35"/>
      <c r="K17" s="49"/>
      <c r="L17" s="49"/>
      <c r="M17" s="49"/>
      <c r="N17" s="49"/>
      <c r="O17" s="49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12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</row>
    <row r="19" spans="1:31" ht="12.75" customHeight="1">
      <c r="A19" s="47"/>
      <c r="B19" s="48"/>
      <c r="C19" s="49"/>
      <c r="D19" s="49"/>
      <c r="E19" s="49"/>
      <c r="F19" s="49"/>
      <c r="G19" s="49"/>
      <c r="H19" s="35"/>
      <c r="I19" s="35"/>
      <c r="J19" s="35"/>
      <c r="K19" s="49"/>
      <c r="L19" s="49"/>
      <c r="M19" s="49"/>
      <c r="N19" s="49"/>
      <c r="O19" s="49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12.75" customHeight="1">
      <c r="A20" s="50"/>
      <c r="B20" s="51"/>
      <c r="C20" s="49"/>
      <c r="D20" s="49"/>
      <c r="E20" s="49"/>
      <c r="F20" s="49"/>
      <c r="G20" s="49"/>
      <c r="H20" s="35"/>
      <c r="I20" s="35"/>
      <c r="J20" s="35"/>
      <c r="K20" s="49"/>
      <c r="L20" s="49"/>
      <c r="M20" s="49"/>
      <c r="N20" s="49"/>
      <c r="O20" s="49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12.75" customHeight="1">
      <c r="A21" s="50"/>
      <c r="B21" s="51"/>
      <c r="C21" s="49"/>
      <c r="D21" s="49"/>
      <c r="E21" s="49"/>
      <c r="F21" s="49"/>
      <c r="G21" s="49"/>
      <c r="H21" s="35"/>
      <c r="I21" s="35"/>
      <c r="J21" s="35"/>
      <c r="K21" s="49"/>
      <c r="L21" s="49"/>
      <c r="M21" s="49"/>
      <c r="N21" s="49"/>
      <c r="O21" s="49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12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</row>
    <row r="23" spans="1:31" ht="12.75" customHeight="1">
      <c r="A23" s="47"/>
      <c r="B23" s="48"/>
      <c r="C23" s="49"/>
      <c r="D23" s="49"/>
      <c r="E23" s="49"/>
      <c r="F23" s="49"/>
      <c r="G23" s="49"/>
      <c r="H23" s="35"/>
      <c r="I23" s="35"/>
      <c r="J23" s="35"/>
      <c r="K23" s="49"/>
      <c r="L23" s="49"/>
      <c r="M23" s="49"/>
      <c r="N23" s="49"/>
      <c r="O23" s="49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12.75" customHeight="1">
      <c r="A24" s="50"/>
      <c r="B24" s="51"/>
      <c r="C24" s="49"/>
      <c r="D24" s="49"/>
      <c r="E24" s="49"/>
      <c r="F24" s="49"/>
      <c r="G24" s="49"/>
      <c r="H24" s="35"/>
      <c r="I24" s="35"/>
      <c r="J24" s="35"/>
      <c r="K24" s="49"/>
      <c r="L24" s="49"/>
      <c r="M24" s="49"/>
      <c r="N24" s="49"/>
      <c r="O24" s="49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12.75" customHeight="1">
      <c r="A25" s="50"/>
      <c r="B25" s="51"/>
      <c r="C25" s="49"/>
      <c r="D25" s="49"/>
      <c r="E25" s="49"/>
      <c r="F25" s="49"/>
      <c r="G25" s="49"/>
      <c r="H25" s="35"/>
      <c r="I25" s="35"/>
      <c r="J25" s="35"/>
      <c r="K25" s="49"/>
      <c r="L25" s="49"/>
      <c r="M25" s="49"/>
      <c r="N25" s="49"/>
      <c r="O25" s="49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12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</row>
    <row r="27" spans="1:31" ht="12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</row>
    <row r="28" spans="1:31" ht="12.75" customHeight="1"/>
    <row r="29" spans="1:31" ht="12.75" customHeight="1"/>
    <row r="30" spans="1:31" ht="12.75" customHeight="1"/>
    <row r="31" spans="1:31" ht="12.75" customHeight="1"/>
    <row r="32" spans="1:31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511811024" right="0.511811024" top="0.78740157499999996" bottom="0.78740157499999996" header="0" footer="0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zoomScale="145" zoomScaleNormal="145" workbookViewId="0">
      <selection activeCell="C9" sqref="C9"/>
    </sheetView>
  </sheetViews>
  <sheetFormatPr defaultRowHeight="12.75"/>
  <cols>
    <col min="1" max="1" width="32.140625" style="454" customWidth="1"/>
    <col min="2" max="2" width="9.140625" style="454"/>
    <col min="3" max="4" width="15.7109375" style="454" customWidth="1"/>
    <col min="5" max="5" width="24.140625" style="454" customWidth="1"/>
    <col min="6" max="10" width="9.140625" style="454"/>
    <col min="11" max="11" width="8.5703125" style="454" customWidth="1"/>
    <col min="12" max="16384" width="9.140625" style="454"/>
  </cols>
  <sheetData>
    <row r="1" spans="1:10" ht="19.5" thickBot="1">
      <c r="A1" s="516" t="s">
        <v>351</v>
      </c>
      <c r="B1" s="516"/>
      <c r="C1" s="516"/>
      <c r="D1" s="516"/>
      <c r="E1" s="516"/>
    </row>
    <row r="2" spans="1:10" ht="32.25" thickBot="1">
      <c r="A2" s="53" t="s">
        <v>127</v>
      </c>
      <c r="B2" s="53" t="s">
        <v>12</v>
      </c>
      <c r="C2" s="55" t="s">
        <v>349</v>
      </c>
      <c r="D2" s="55" t="s">
        <v>350</v>
      </c>
      <c r="E2" s="55" t="s">
        <v>352</v>
      </c>
    </row>
    <row r="3" spans="1:10" ht="16.5" thickBot="1">
      <c r="A3" s="100" t="s">
        <v>145</v>
      </c>
      <c r="B3" s="101" t="s">
        <v>101</v>
      </c>
      <c r="C3" s="480">
        <v>2.0699999999999998</v>
      </c>
      <c r="D3" s="480">
        <v>2.2200000000000002</v>
      </c>
      <c r="E3" s="480">
        <f>(D3-C3)*100/C3</f>
        <v>7.2463768115942209</v>
      </c>
      <c r="G3" s="483"/>
      <c r="I3" s="483"/>
      <c r="J3" s="483"/>
    </row>
    <row r="4" spans="1:10" ht="16.5" thickBot="1">
      <c r="A4" s="103" t="s">
        <v>279</v>
      </c>
      <c r="B4" s="104" t="s">
        <v>47</v>
      </c>
      <c r="C4" s="480">
        <v>1500.92</v>
      </c>
      <c r="D4" s="480">
        <v>2497.9699999999998</v>
      </c>
      <c r="E4" s="480">
        <f>(D4-C4)*100/C4</f>
        <v>66.429256722543485</v>
      </c>
      <c r="G4" s="483"/>
    </row>
    <row r="5" spans="1:10" ht="16.5" thickBot="1">
      <c r="A5" s="100" t="s">
        <v>163</v>
      </c>
      <c r="B5" s="101" t="s">
        <v>106</v>
      </c>
      <c r="C5" s="482">
        <v>186.63</v>
      </c>
      <c r="D5" s="482">
        <v>275.25</v>
      </c>
      <c r="E5" s="482">
        <f t="shared" ref="E5:E13" si="0">(D5-C5)*100/C5</f>
        <v>47.484327278572579</v>
      </c>
    </row>
    <row r="6" spans="1:10" ht="16.5" thickBot="1">
      <c r="A6" s="103" t="s">
        <v>149</v>
      </c>
      <c r="B6" s="104" t="s">
        <v>34</v>
      </c>
      <c r="C6" s="481">
        <v>283.37866200223385</v>
      </c>
      <c r="D6" s="481">
        <v>481.87024633287155</v>
      </c>
      <c r="E6" s="481">
        <f t="shared" si="0"/>
        <v>70.044647302722112</v>
      </c>
    </row>
    <row r="7" spans="1:10" ht="16.5" thickBot="1">
      <c r="A7" s="100" t="s">
        <v>152</v>
      </c>
      <c r="B7" s="101" t="s">
        <v>41</v>
      </c>
      <c r="C7" s="482">
        <v>197.01704637260889</v>
      </c>
      <c r="D7" s="482">
        <v>208.30110216724486</v>
      </c>
      <c r="E7" s="482">
        <f t="shared" si="0"/>
        <v>5.727451508584176</v>
      </c>
    </row>
    <row r="8" spans="1:10" ht="16.5" thickBot="1">
      <c r="A8" s="103" t="s">
        <v>348</v>
      </c>
      <c r="B8" s="104" t="s">
        <v>47</v>
      </c>
      <c r="C8" s="481">
        <v>25.752682403689615</v>
      </c>
      <c r="D8" s="481">
        <v>32.490173508333228</v>
      </c>
      <c r="E8" s="481">
        <f t="shared" si="0"/>
        <v>26.162288646398739</v>
      </c>
    </row>
    <row r="9" spans="1:10" ht="16.5" thickBot="1">
      <c r="A9" s="100" t="s">
        <v>237</v>
      </c>
      <c r="B9" s="101" t="s">
        <v>354</v>
      </c>
      <c r="C9" s="482">
        <v>1.2666082298221724</v>
      </c>
      <c r="D9" s="482">
        <v>1.5938369643339756</v>
      </c>
      <c r="E9" s="482">
        <f t="shared" si="0"/>
        <v>25.835039344229198</v>
      </c>
    </row>
    <row r="10" spans="1:10" ht="16.5" thickBot="1">
      <c r="A10" s="103" t="s">
        <v>159</v>
      </c>
      <c r="B10" s="104" t="s">
        <v>34</v>
      </c>
      <c r="C10" s="481">
        <v>46.494702679843307</v>
      </c>
      <c r="D10" s="481">
        <v>76.207882053421116</v>
      </c>
      <c r="E10" s="481">
        <f t="shared" si="0"/>
        <v>63.90659077482232</v>
      </c>
    </row>
    <row r="11" spans="1:10" ht="16.5" thickBot="1">
      <c r="A11" s="100" t="s">
        <v>181</v>
      </c>
      <c r="B11" s="101" t="s">
        <v>101</v>
      </c>
      <c r="C11" s="482">
        <v>9.2180553863630781</v>
      </c>
      <c r="D11" s="482">
        <v>9.2180553863630781</v>
      </c>
      <c r="E11" s="482">
        <f t="shared" si="0"/>
        <v>0</v>
      </c>
    </row>
    <row r="12" spans="1:10" ht="16.5" thickBot="1">
      <c r="A12" s="103" t="s">
        <v>160</v>
      </c>
      <c r="B12" s="104" t="s">
        <v>34</v>
      </c>
      <c r="C12" s="481">
        <v>146.03812499999998</v>
      </c>
      <c r="D12" s="481">
        <v>146.03812499999998</v>
      </c>
      <c r="E12" s="481">
        <f t="shared" si="0"/>
        <v>0</v>
      </c>
    </row>
    <row r="13" spans="1:10" ht="16.5" thickBot="1">
      <c r="A13" s="100" t="s">
        <v>169</v>
      </c>
      <c r="B13" s="101" t="s">
        <v>47</v>
      </c>
      <c r="C13" s="482">
        <v>3410.54730586299</v>
      </c>
      <c r="D13" s="482">
        <v>5090.7112513770289</v>
      </c>
      <c r="E13" s="482">
        <f t="shared" si="0"/>
        <v>49.263763109976786</v>
      </c>
    </row>
    <row r="21" spans="8:15">
      <c r="H21" s="454" t="s">
        <v>353</v>
      </c>
    </row>
    <row r="32" spans="8:15">
      <c r="O32" s="454" t="s">
        <v>5</v>
      </c>
    </row>
  </sheetData>
  <sortState ref="A3:O56">
    <sortCondition ref="A3"/>
  </sortState>
  <mergeCells count="1">
    <mergeCell ref="A1:E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selection activeCell="O10" sqref="O10"/>
    </sheetView>
  </sheetViews>
  <sheetFormatPr defaultColWidth="14.42578125" defaultRowHeight="15" customHeight="1"/>
  <cols>
    <col min="1" max="1" width="17.5703125" style="60" customWidth="1"/>
    <col min="2" max="2" width="6.42578125" style="60" customWidth="1"/>
    <col min="3" max="3" width="11" style="60" customWidth="1"/>
    <col min="4" max="4" width="11.140625" style="60" customWidth="1"/>
    <col min="5" max="5" width="11.28515625" style="60" customWidth="1"/>
    <col min="6" max="6" width="11.5703125" style="60" customWidth="1"/>
    <col min="7" max="7" width="11.42578125" style="60" customWidth="1"/>
    <col min="8" max="8" width="11" style="60" customWidth="1"/>
    <col min="9" max="9" width="11.5703125" style="60" customWidth="1"/>
    <col min="10" max="10" width="10.5703125" style="60" customWidth="1"/>
    <col min="11" max="11" width="9.28515625" style="60" customWidth="1"/>
    <col min="12" max="12" width="9" style="60" customWidth="1"/>
    <col min="13" max="13" width="9.28515625" style="60" customWidth="1"/>
    <col min="14" max="14" width="8.42578125" style="60" customWidth="1"/>
    <col min="15" max="15" width="8.5703125" style="60" customWidth="1"/>
    <col min="16" max="16" width="8.85546875" style="60" customWidth="1"/>
    <col min="17" max="17" width="9.5703125" style="60" customWidth="1"/>
    <col min="18" max="18" width="11.140625" style="60" customWidth="1"/>
    <col min="19" max="19" width="22.140625" style="60" hidden="1" customWidth="1"/>
    <col min="20" max="35" width="11" style="60" customWidth="1"/>
    <col min="36" max="16384" width="14.42578125" style="60"/>
  </cols>
  <sheetData>
    <row r="1" spans="1:16" ht="16.5" customHeight="1"/>
    <row r="2" spans="1:16" ht="12" customHeight="1">
      <c r="B2" s="167" t="s">
        <v>0</v>
      </c>
    </row>
    <row r="3" spans="1:16" ht="18" customHeight="1">
      <c r="B3" s="167" t="s">
        <v>1</v>
      </c>
    </row>
    <row r="4" spans="1:16" ht="12.75" customHeight="1">
      <c r="A4" s="167" t="s">
        <v>2</v>
      </c>
    </row>
    <row r="5" spans="1:16" ht="12.75" customHeight="1">
      <c r="A5" s="168" t="s">
        <v>3</v>
      </c>
      <c r="F5" s="133" t="s">
        <v>5</v>
      </c>
    </row>
    <row r="6" spans="1:16" ht="16.5" customHeight="1">
      <c r="A6" s="167" t="s">
        <v>6</v>
      </c>
      <c r="C6" s="167" t="s">
        <v>7</v>
      </c>
      <c r="G6" s="167"/>
      <c r="K6" s="133" t="s">
        <v>8</v>
      </c>
    </row>
    <row r="7" spans="1:16" ht="18" customHeight="1">
      <c r="A7" s="169" t="s">
        <v>9</v>
      </c>
      <c r="B7" s="170"/>
      <c r="C7" s="171"/>
      <c r="D7" s="172"/>
      <c r="E7" s="170"/>
      <c r="F7" s="170"/>
      <c r="G7" s="173" t="s">
        <v>10</v>
      </c>
      <c r="H7" s="172"/>
      <c r="I7" s="172"/>
      <c r="J7" s="170"/>
      <c r="K7" s="174"/>
      <c r="L7" s="170"/>
      <c r="M7" s="170"/>
      <c r="N7" s="175"/>
      <c r="O7" s="223"/>
      <c r="P7" s="224"/>
    </row>
    <row r="8" spans="1:16" ht="17.25" customHeight="1">
      <c r="A8" s="225" t="s">
        <v>11</v>
      </c>
      <c r="B8" s="226" t="s">
        <v>12</v>
      </c>
      <c r="C8" s="227" t="s">
        <v>13</v>
      </c>
      <c r="D8" s="228" t="s">
        <v>14</v>
      </c>
      <c r="E8" s="227" t="s">
        <v>17</v>
      </c>
      <c r="F8" s="227" t="s">
        <v>18</v>
      </c>
      <c r="G8" s="227" t="s">
        <v>19</v>
      </c>
      <c r="H8" s="228" t="s">
        <v>20</v>
      </c>
      <c r="I8" s="227" t="s">
        <v>21</v>
      </c>
      <c r="J8" s="227" t="s">
        <v>22</v>
      </c>
      <c r="K8" s="228" t="s">
        <v>31</v>
      </c>
      <c r="L8" s="227" t="s">
        <v>24</v>
      </c>
      <c r="M8" s="229" t="s">
        <v>25</v>
      </c>
      <c r="N8" s="228" t="s">
        <v>33</v>
      </c>
      <c r="O8" s="230" t="s">
        <v>27</v>
      </c>
    </row>
    <row r="9" spans="1:16" ht="15" hidden="1" customHeight="1">
      <c r="A9" s="231"/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4"/>
      <c r="N9" s="233"/>
      <c r="O9" s="180"/>
    </row>
    <row r="10" spans="1:16" ht="18" customHeight="1">
      <c r="A10" s="235" t="s">
        <v>30</v>
      </c>
      <c r="B10" s="190" t="s">
        <v>34</v>
      </c>
      <c r="C10" s="183">
        <v>84.45</v>
      </c>
      <c r="D10" s="184">
        <v>97</v>
      </c>
      <c r="E10" s="185">
        <v>102.63</v>
      </c>
      <c r="F10" s="183">
        <v>88.09</v>
      </c>
      <c r="G10" s="186">
        <v>71.459999999999994</v>
      </c>
      <c r="H10" s="184">
        <v>60.62</v>
      </c>
      <c r="I10" s="184">
        <v>56.77</v>
      </c>
      <c r="J10" s="184">
        <v>56.61</v>
      </c>
      <c r="K10" s="184">
        <v>63.88</v>
      </c>
      <c r="L10" s="184">
        <v>64.92</v>
      </c>
      <c r="M10" s="236">
        <v>61.96</v>
      </c>
      <c r="N10" s="184">
        <v>61</v>
      </c>
      <c r="O10" s="187">
        <f t="shared" ref="O10:O35" si="0">AVERAGE(C10:N10)</f>
        <v>72.44916666666667</v>
      </c>
    </row>
    <row r="11" spans="1:16" ht="18" customHeight="1">
      <c r="A11" s="237" t="s">
        <v>35</v>
      </c>
      <c r="B11" s="190" t="s">
        <v>34</v>
      </c>
      <c r="C11" s="184">
        <v>104.5</v>
      </c>
      <c r="D11" s="184">
        <v>114.1</v>
      </c>
      <c r="E11" s="185">
        <v>115</v>
      </c>
      <c r="F11" s="183">
        <v>99.45</v>
      </c>
      <c r="G11" s="184">
        <v>92.91</v>
      </c>
      <c r="H11" s="184">
        <v>93.5</v>
      </c>
      <c r="I11" s="184">
        <v>93.46</v>
      </c>
      <c r="J11" s="184">
        <v>93.83</v>
      </c>
      <c r="K11" s="184">
        <v>95.68</v>
      </c>
      <c r="L11" s="184">
        <v>97.55</v>
      </c>
      <c r="M11" s="236">
        <v>93.64</v>
      </c>
      <c r="N11" s="184">
        <v>89.36</v>
      </c>
      <c r="O11" s="187">
        <f t="shared" si="0"/>
        <v>98.581666666666663</v>
      </c>
    </row>
    <row r="12" spans="1:16" ht="18" customHeight="1">
      <c r="A12" s="237" t="s">
        <v>36</v>
      </c>
      <c r="B12" s="190" t="s">
        <v>34</v>
      </c>
      <c r="C12" s="184">
        <v>10.07</v>
      </c>
      <c r="D12" s="183">
        <v>9.93</v>
      </c>
      <c r="E12" s="185">
        <v>8.5299999999999994</v>
      </c>
      <c r="F12" s="183">
        <v>7.57</v>
      </c>
      <c r="G12" s="184">
        <v>7.73</v>
      </c>
      <c r="H12" s="184">
        <v>8.34</v>
      </c>
      <c r="I12" s="184">
        <v>9.31</v>
      </c>
      <c r="J12" s="184">
        <v>9.66</v>
      </c>
      <c r="K12" s="184">
        <v>9.8800000000000008</v>
      </c>
      <c r="L12" s="184">
        <v>10.56</v>
      </c>
      <c r="M12" s="236">
        <v>11.59</v>
      </c>
      <c r="N12" s="184">
        <v>11.59</v>
      </c>
      <c r="O12" s="187">
        <f t="shared" si="0"/>
        <v>9.5633333333333344</v>
      </c>
    </row>
    <row r="13" spans="1:16" ht="18" customHeight="1">
      <c r="A13" s="237" t="s">
        <v>37</v>
      </c>
      <c r="B13" s="190" t="s">
        <v>34</v>
      </c>
      <c r="C13" s="184">
        <v>14.28</v>
      </c>
      <c r="D13" s="184">
        <v>13.68</v>
      </c>
      <c r="E13" s="185">
        <v>11.96</v>
      </c>
      <c r="F13" s="183">
        <v>10.43</v>
      </c>
      <c r="G13" s="184">
        <v>10.63</v>
      </c>
      <c r="H13" s="184">
        <v>11.25</v>
      </c>
      <c r="I13" s="184">
        <v>12.69</v>
      </c>
      <c r="J13" s="184">
        <v>12.97</v>
      </c>
      <c r="K13" s="184">
        <v>13.16</v>
      </c>
      <c r="L13" s="184">
        <v>13.41</v>
      </c>
      <c r="M13" s="236">
        <v>15</v>
      </c>
      <c r="N13" s="184">
        <v>15.09</v>
      </c>
      <c r="O13" s="187">
        <f t="shared" si="0"/>
        <v>12.879166666666665</v>
      </c>
    </row>
    <row r="14" spans="1:16" ht="18" customHeight="1">
      <c r="A14" s="235" t="s">
        <v>38</v>
      </c>
      <c r="B14" s="190" t="s">
        <v>34</v>
      </c>
      <c r="C14" s="184">
        <v>24.77</v>
      </c>
      <c r="D14" s="184">
        <v>24.77</v>
      </c>
      <c r="E14" s="185">
        <v>26.5</v>
      </c>
      <c r="F14" s="183">
        <v>25.12</v>
      </c>
      <c r="G14" s="184">
        <v>30.86</v>
      </c>
      <c r="H14" s="184">
        <v>27.2</v>
      </c>
      <c r="I14" s="184">
        <v>26.47</v>
      </c>
      <c r="J14" s="184">
        <v>25.41</v>
      </c>
      <c r="K14" s="184">
        <v>26.66</v>
      </c>
      <c r="L14" s="184">
        <v>31</v>
      </c>
      <c r="M14" s="236">
        <v>38.03</v>
      </c>
      <c r="N14" s="184">
        <v>35.33</v>
      </c>
      <c r="O14" s="187">
        <f t="shared" si="0"/>
        <v>28.509999999999994</v>
      </c>
    </row>
    <row r="15" spans="1:16" ht="18" customHeight="1">
      <c r="A15" s="235" t="s">
        <v>39</v>
      </c>
      <c r="B15" s="190" t="s">
        <v>34</v>
      </c>
      <c r="C15" s="184">
        <v>8.75</v>
      </c>
      <c r="D15" s="184">
        <v>7.25</v>
      </c>
      <c r="E15" s="184">
        <v>5.96</v>
      </c>
      <c r="F15" s="183">
        <v>5.59</v>
      </c>
      <c r="G15" s="184">
        <v>5.67</v>
      </c>
      <c r="H15" s="184">
        <v>5.75</v>
      </c>
      <c r="I15" s="184">
        <v>9.4700000000000006</v>
      </c>
      <c r="J15" s="184">
        <v>5.84</v>
      </c>
      <c r="K15" s="184">
        <v>5.81</v>
      </c>
      <c r="L15" s="184">
        <v>5.83</v>
      </c>
      <c r="M15" s="236">
        <v>6.02</v>
      </c>
      <c r="N15" s="184">
        <v>5.86</v>
      </c>
      <c r="O15" s="187">
        <f t="shared" si="0"/>
        <v>6.4833333333333334</v>
      </c>
    </row>
    <row r="16" spans="1:16" ht="18" customHeight="1">
      <c r="A16" s="235" t="s">
        <v>40</v>
      </c>
      <c r="B16" s="190" t="s">
        <v>41</v>
      </c>
      <c r="C16" s="184">
        <v>30</v>
      </c>
      <c r="D16" s="184">
        <v>32.5</v>
      </c>
      <c r="E16" s="184">
        <v>26.57</v>
      </c>
      <c r="F16" s="183">
        <v>30</v>
      </c>
      <c r="G16" s="184">
        <v>31.25</v>
      </c>
      <c r="H16" s="184">
        <v>30</v>
      </c>
      <c r="I16" s="184">
        <v>33</v>
      </c>
      <c r="J16" s="184">
        <v>26.08</v>
      </c>
      <c r="K16" s="184">
        <v>28</v>
      </c>
      <c r="L16" s="184">
        <v>28</v>
      </c>
      <c r="M16" s="236">
        <v>28.5</v>
      </c>
      <c r="N16" s="184">
        <v>27.83</v>
      </c>
      <c r="O16" s="187">
        <f t="shared" si="0"/>
        <v>29.310833333333331</v>
      </c>
    </row>
    <row r="17" spans="1:15" ht="18" customHeight="1">
      <c r="A17" s="235" t="s">
        <v>42</v>
      </c>
      <c r="B17" s="190" t="s">
        <v>41</v>
      </c>
      <c r="C17" s="184">
        <v>22</v>
      </c>
      <c r="D17" s="184">
        <v>23.57</v>
      </c>
      <c r="E17" s="184">
        <v>22.5</v>
      </c>
      <c r="F17" s="183">
        <v>21.64</v>
      </c>
      <c r="G17" s="184">
        <v>23.08</v>
      </c>
      <c r="H17" s="184">
        <v>21.57</v>
      </c>
      <c r="I17" s="184">
        <v>23.86</v>
      </c>
      <c r="J17" s="184">
        <v>22.43</v>
      </c>
      <c r="K17" s="184">
        <v>22</v>
      </c>
      <c r="L17" s="184">
        <v>23.23</v>
      </c>
      <c r="M17" s="236">
        <v>22.88</v>
      </c>
      <c r="N17" s="184">
        <v>22.21</v>
      </c>
      <c r="O17" s="187">
        <f t="shared" si="0"/>
        <v>22.580833333333331</v>
      </c>
    </row>
    <row r="18" spans="1:15" ht="18" customHeight="1">
      <c r="A18" s="237" t="s">
        <v>43</v>
      </c>
      <c r="B18" s="190" t="s">
        <v>44</v>
      </c>
      <c r="C18" s="185">
        <v>16.28</v>
      </c>
      <c r="D18" s="185">
        <v>15.58</v>
      </c>
      <c r="E18" s="185">
        <v>15.5</v>
      </c>
      <c r="F18" s="183">
        <v>15.86</v>
      </c>
      <c r="G18" s="185">
        <v>15.03</v>
      </c>
      <c r="H18" s="185">
        <v>14.53</v>
      </c>
      <c r="I18" s="185">
        <v>15.31</v>
      </c>
      <c r="J18" s="185">
        <v>15.03</v>
      </c>
      <c r="K18" s="185">
        <v>15.38</v>
      </c>
      <c r="L18" s="185">
        <v>15.59</v>
      </c>
      <c r="M18" s="236">
        <v>15.75</v>
      </c>
      <c r="N18" s="185">
        <v>15.72</v>
      </c>
      <c r="O18" s="187">
        <f t="shared" si="0"/>
        <v>15.463333333333333</v>
      </c>
    </row>
    <row r="19" spans="1:15" ht="18" customHeight="1">
      <c r="A19" s="237" t="s">
        <v>45</v>
      </c>
      <c r="B19" s="190" t="s">
        <v>44</v>
      </c>
      <c r="C19" s="185">
        <v>12.68</v>
      </c>
      <c r="D19" s="185">
        <v>11.93</v>
      </c>
      <c r="E19" s="185">
        <v>11.39</v>
      </c>
      <c r="F19" s="183">
        <v>12.18</v>
      </c>
      <c r="G19" s="185">
        <v>11.6</v>
      </c>
      <c r="H19" s="185">
        <v>12.22</v>
      </c>
      <c r="I19" s="185">
        <v>12.95</v>
      </c>
      <c r="J19" s="185">
        <v>11.77</v>
      </c>
      <c r="K19" s="185">
        <v>11.75</v>
      </c>
      <c r="L19" s="185">
        <v>11.16</v>
      </c>
      <c r="M19" s="236">
        <v>12.22</v>
      </c>
      <c r="N19" s="185">
        <v>11.91</v>
      </c>
      <c r="O19" s="187">
        <f t="shared" si="0"/>
        <v>11.979999999999999</v>
      </c>
    </row>
    <row r="20" spans="1:15" ht="18" customHeight="1">
      <c r="A20" s="235" t="s">
        <v>46</v>
      </c>
      <c r="B20" s="190" t="s">
        <v>47</v>
      </c>
      <c r="C20" s="185">
        <v>3.07</v>
      </c>
      <c r="D20" s="185">
        <v>2.93</v>
      </c>
      <c r="E20" s="185">
        <v>3.14</v>
      </c>
      <c r="F20" s="183">
        <v>2.96</v>
      </c>
      <c r="G20" s="185">
        <v>3.1</v>
      </c>
      <c r="H20" s="185">
        <v>3.03</v>
      </c>
      <c r="I20" s="185">
        <v>3.06</v>
      </c>
      <c r="J20" s="185">
        <v>3.06</v>
      </c>
      <c r="K20" s="185">
        <v>3.16</v>
      </c>
      <c r="L20" s="185">
        <v>3.16</v>
      </c>
      <c r="M20" s="236">
        <v>3.06</v>
      </c>
      <c r="N20" s="185">
        <v>3.16</v>
      </c>
      <c r="O20" s="187">
        <f t="shared" si="0"/>
        <v>3.0741666666666667</v>
      </c>
    </row>
    <row r="21" spans="1:15" ht="18" customHeight="1">
      <c r="A21" s="235" t="s">
        <v>48</v>
      </c>
      <c r="B21" s="190" t="s">
        <v>49</v>
      </c>
      <c r="C21" s="185">
        <v>7.25</v>
      </c>
      <c r="D21" s="185">
        <v>7.25</v>
      </c>
      <c r="E21" s="185">
        <v>7.25</v>
      </c>
      <c r="F21" s="183">
        <v>7.68</v>
      </c>
      <c r="G21" s="185">
        <v>7.32</v>
      </c>
      <c r="H21" s="185">
        <v>7.4</v>
      </c>
      <c r="I21" s="185">
        <v>7.38</v>
      </c>
      <c r="J21" s="185">
        <v>7.27</v>
      </c>
      <c r="K21" s="185">
        <v>7.37</v>
      </c>
      <c r="L21" s="185">
        <v>7.3</v>
      </c>
      <c r="M21" s="236">
        <v>7.4</v>
      </c>
      <c r="N21" s="185">
        <v>7.17</v>
      </c>
      <c r="O21" s="187">
        <f t="shared" si="0"/>
        <v>7.3366666666666669</v>
      </c>
    </row>
    <row r="22" spans="1:15" ht="18" customHeight="1">
      <c r="A22" s="235" t="s">
        <v>50</v>
      </c>
      <c r="B22" s="190" t="s">
        <v>47</v>
      </c>
      <c r="C22" s="185">
        <v>308.20999999999998</v>
      </c>
      <c r="D22" s="185">
        <v>305.70999999999998</v>
      </c>
      <c r="E22" s="185">
        <v>305.70999999999998</v>
      </c>
      <c r="F22" s="183">
        <v>297.86</v>
      </c>
      <c r="G22" s="185">
        <v>288.67</v>
      </c>
      <c r="H22" s="185">
        <v>288.5</v>
      </c>
      <c r="I22" s="185">
        <v>286.25</v>
      </c>
      <c r="J22" s="185">
        <v>285</v>
      </c>
      <c r="K22" s="185">
        <v>281.88</v>
      </c>
      <c r="L22" s="185">
        <v>288.75</v>
      </c>
      <c r="M22" s="236">
        <v>271.19</v>
      </c>
      <c r="N22" s="185">
        <v>284.38</v>
      </c>
      <c r="O22" s="187">
        <f t="shared" si="0"/>
        <v>291.00916666666666</v>
      </c>
    </row>
    <row r="23" spans="1:15" ht="18" customHeight="1">
      <c r="A23" s="235" t="s">
        <v>51</v>
      </c>
      <c r="B23" s="190" t="s">
        <v>47</v>
      </c>
      <c r="C23" s="185">
        <v>212</v>
      </c>
      <c r="D23" s="185">
        <v>203.78</v>
      </c>
      <c r="E23" s="185">
        <v>207.85</v>
      </c>
      <c r="F23" s="183">
        <v>201.43</v>
      </c>
      <c r="G23" s="185">
        <v>200.67</v>
      </c>
      <c r="H23" s="185">
        <v>190.63</v>
      </c>
      <c r="I23" s="185">
        <v>196.88</v>
      </c>
      <c r="J23" s="185">
        <v>190</v>
      </c>
      <c r="K23" s="185">
        <v>191.25</v>
      </c>
      <c r="L23" s="185">
        <v>189.38</v>
      </c>
      <c r="M23" s="236">
        <v>190.06</v>
      </c>
      <c r="N23" s="185">
        <v>185.94</v>
      </c>
      <c r="O23" s="187">
        <f t="shared" si="0"/>
        <v>196.65583333333336</v>
      </c>
    </row>
    <row r="24" spans="1:15" ht="18" customHeight="1">
      <c r="A24" s="235" t="s">
        <v>52</v>
      </c>
      <c r="B24" s="190" t="s">
        <v>47</v>
      </c>
      <c r="C24" s="185">
        <v>170.23</v>
      </c>
      <c r="D24" s="185">
        <v>165.21</v>
      </c>
      <c r="E24" s="185">
        <v>165</v>
      </c>
      <c r="F24" s="183">
        <v>169.69</v>
      </c>
      <c r="G24" s="185">
        <v>166</v>
      </c>
      <c r="H24" s="185">
        <v>155.63</v>
      </c>
      <c r="I24" s="185">
        <v>158.75</v>
      </c>
      <c r="J24" s="185">
        <v>151.88</v>
      </c>
      <c r="K24" s="185">
        <v>153.44</v>
      </c>
      <c r="L24" s="185">
        <v>155.94</v>
      </c>
      <c r="M24" s="236">
        <v>155.19</v>
      </c>
      <c r="N24" s="185">
        <v>158.75</v>
      </c>
      <c r="O24" s="187">
        <f t="shared" si="0"/>
        <v>160.47583333333333</v>
      </c>
    </row>
    <row r="25" spans="1:15" ht="18" customHeight="1">
      <c r="A25" s="235" t="s">
        <v>53</v>
      </c>
      <c r="B25" s="190" t="s">
        <v>47</v>
      </c>
      <c r="C25" s="185">
        <v>172.85</v>
      </c>
      <c r="D25" s="185">
        <v>165.36</v>
      </c>
      <c r="E25" s="185">
        <v>165.93</v>
      </c>
      <c r="F25" s="183">
        <v>170.71</v>
      </c>
      <c r="G25" s="185">
        <v>161.66999999999999</v>
      </c>
      <c r="H25" s="185">
        <v>150.75</v>
      </c>
      <c r="I25" s="185">
        <v>155.94</v>
      </c>
      <c r="J25" s="185">
        <v>151.25</v>
      </c>
      <c r="K25" s="185">
        <v>155.31</v>
      </c>
      <c r="L25" s="185">
        <v>159.38</v>
      </c>
      <c r="M25" s="236">
        <v>161.94</v>
      </c>
      <c r="N25" s="185">
        <v>165.04</v>
      </c>
      <c r="O25" s="187">
        <f t="shared" si="0"/>
        <v>161.34416666666667</v>
      </c>
    </row>
    <row r="26" spans="1:15" ht="18" customHeight="1">
      <c r="A26" s="235" t="s">
        <v>54</v>
      </c>
      <c r="B26" s="190" t="s">
        <v>47</v>
      </c>
      <c r="C26" s="185">
        <v>89.86</v>
      </c>
      <c r="D26" s="185">
        <v>86.93</v>
      </c>
      <c r="E26" s="185">
        <v>91.07</v>
      </c>
      <c r="F26" s="183">
        <v>92.14</v>
      </c>
      <c r="G26" s="185">
        <v>89.67</v>
      </c>
      <c r="H26" s="185">
        <v>88.63</v>
      </c>
      <c r="I26" s="185">
        <v>89.44</v>
      </c>
      <c r="J26" s="185">
        <v>91.06</v>
      </c>
      <c r="K26" s="185">
        <v>91.25</v>
      </c>
      <c r="L26" s="185">
        <v>90.63</v>
      </c>
      <c r="M26" s="236">
        <v>90.31</v>
      </c>
      <c r="N26" s="185">
        <v>90.94</v>
      </c>
      <c r="O26" s="187">
        <f t="shared" si="0"/>
        <v>90.160833333333343</v>
      </c>
    </row>
    <row r="27" spans="1:15" ht="18" customHeight="1">
      <c r="A27" s="235" t="s">
        <v>55</v>
      </c>
      <c r="B27" s="190" t="s">
        <v>47</v>
      </c>
      <c r="C27" s="185">
        <v>89.5</v>
      </c>
      <c r="D27" s="185">
        <v>86.93</v>
      </c>
      <c r="E27" s="185">
        <v>87.14</v>
      </c>
      <c r="F27" s="183">
        <v>87.86</v>
      </c>
      <c r="G27" s="185">
        <v>89.33</v>
      </c>
      <c r="H27" s="185">
        <v>86.75</v>
      </c>
      <c r="I27" s="185">
        <v>86.88</v>
      </c>
      <c r="J27" s="185">
        <v>91.13</v>
      </c>
      <c r="K27" s="185">
        <v>89.69</v>
      </c>
      <c r="L27" s="185">
        <v>89.38</v>
      </c>
      <c r="M27" s="236">
        <v>86.88</v>
      </c>
      <c r="N27" s="185">
        <v>84.69</v>
      </c>
      <c r="O27" s="187">
        <f t="shared" si="0"/>
        <v>88.013333333333335</v>
      </c>
    </row>
    <row r="28" spans="1:15" ht="18" customHeight="1">
      <c r="A28" s="235" t="s">
        <v>56</v>
      </c>
      <c r="B28" s="190" t="s">
        <v>57</v>
      </c>
      <c r="C28" s="185">
        <v>2.75</v>
      </c>
      <c r="D28" s="185">
        <v>2.73</v>
      </c>
      <c r="E28" s="185">
        <v>2.7</v>
      </c>
      <c r="F28" s="183">
        <v>2.46</v>
      </c>
      <c r="G28" s="185">
        <v>2.57</v>
      </c>
      <c r="H28" s="185">
        <v>2.6</v>
      </c>
      <c r="I28" s="185">
        <v>2.63</v>
      </c>
      <c r="J28" s="185">
        <v>2.2799999999999998</v>
      </c>
      <c r="K28" s="185">
        <v>2.2799999999999998</v>
      </c>
      <c r="L28" s="185">
        <v>2.2799999999999998</v>
      </c>
      <c r="M28" s="236">
        <v>2.19</v>
      </c>
      <c r="N28" s="185">
        <v>2.1800000000000002</v>
      </c>
      <c r="O28" s="187">
        <f t="shared" si="0"/>
        <v>2.4708333333333337</v>
      </c>
    </row>
    <row r="29" spans="1:15" ht="18" customHeight="1">
      <c r="A29" s="235" t="s">
        <v>58</v>
      </c>
      <c r="B29" s="190" t="s">
        <v>59</v>
      </c>
      <c r="C29" s="185">
        <v>4.96</v>
      </c>
      <c r="D29" s="185">
        <v>5.33</v>
      </c>
      <c r="E29" s="185">
        <v>4.71</v>
      </c>
      <c r="F29" s="183">
        <v>4.6900000000000004</v>
      </c>
      <c r="G29" s="185">
        <v>3.89</v>
      </c>
      <c r="H29" s="185">
        <v>4.04</v>
      </c>
      <c r="I29" s="185">
        <v>4.3499999999999996</v>
      </c>
      <c r="J29" s="185">
        <v>3.73</v>
      </c>
      <c r="K29" s="185">
        <v>3.7</v>
      </c>
      <c r="L29" s="185">
        <v>3.86</v>
      </c>
      <c r="M29" s="236">
        <v>4.04</v>
      </c>
      <c r="N29" s="185">
        <v>3.92</v>
      </c>
      <c r="O29" s="187">
        <f t="shared" si="0"/>
        <v>4.2683333333333335</v>
      </c>
    </row>
    <row r="30" spans="1:15" ht="18" customHeight="1">
      <c r="A30" s="235" t="s">
        <v>60</v>
      </c>
      <c r="B30" s="190" t="s">
        <v>49</v>
      </c>
      <c r="C30" s="185">
        <v>5.94</v>
      </c>
      <c r="D30" s="185">
        <v>5.35</v>
      </c>
      <c r="E30" s="185">
        <v>5.12</v>
      </c>
      <c r="F30" s="183">
        <v>5.0599999999999996</v>
      </c>
      <c r="G30" s="185">
        <v>4.91</v>
      </c>
      <c r="H30" s="185">
        <v>4.54</v>
      </c>
      <c r="I30" s="185">
        <v>4.5999999999999996</v>
      </c>
      <c r="J30" s="185">
        <v>4.8</v>
      </c>
      <c r="K30" s="185">
        <v>4.8</v>
      </c>
      <c r="L30" s="185">
        <v>4.8</v>
      </c>
      <c r="M30" s="236">
        <v>4.9400000000000004</v>
      </c>
      <c r="N30" s="185">
        <v>4.67</v>
      </c>
      <c r="O30" s="187">
        <f t="shared" si="0"/>
        <v>4.9608333333333325</v>
      </c>
    </row>
    <row r="31" spans="1:15" ht="18" customHeight="1">
      <c r="A31" s="235" t="s">
        <v>61</v>
      </c>
      <c r="B31" s="190" t="s">
        <v>62</v>
      </c>
      <c r="C31" s="185">
        <v>1.57</v>
      </c>
      <c r="D31" s="185">
        <v>1.25</v>
      </c>
      <c r="E31" s="185">
        <v>1.48</v>
      </c>
      <c r="F31" s="183">
        <v>1.37</v>
      </c>
      <c r="G31" s="185">
        <v>1.34</v>
      </c>
      <c r="H31" s="185">
        <v>1.27</v>
      </c>
      <c r="I31" s="185">
        <v>1.32</v>
      </c>
      <c r="J31" s="185">
        <v>1.29</v>
      </c>
      <c r="K31" s="185">
        <v>1.25</v>
      </c>
      <c r="L31" s="185">
        <v>1.29</v>
      </c>
      <c r="M31" s="236">
        <v>1.38</v>
      </c>
      <c r="N31" s="185">
        <v>1.25</v>
      </c>
      <c r="O31" s="187">
        <f t="shared" si="0"/>
        <v>1.3383333333333332</v>
      </c>
    </row>
    <row r="32" spans="1:15" ht="18" customHeight="1">
      <c r="A32" s="237" t="s">
        <v>63</v>
      </c>
      <c r="B32" s="190" t="s">
        <v>44</v>
      </c>
      <c r="C32" s="185">
        <v>6.5</v>
      </c>
      <c r="D32" s="185">
        <v>6</v>
      </c>
      <c r="E32" s="185"/>
      <c r="F32" s="183"/>
      <c r="G32" s="185">
        <v>7.5</v>
      </c>
      <c r="H32" s="185">
        <v>5.5</v>
      </c>
      <c r="I32" s="185">
        <v>6.14</v>
      </c>
      <c r="J32" s="185">
        <v>6.24</v>
      </c>
      <c r="K32" s="185">
        <v>6.27</v>
      </c>
      <c r="L32" s="185">
        <v>5.72</v>
      </c>
      <c r="M32" s="236">
        <v>6.15</v>
      </c>
      <c r="N32" s="185">
        <v>5.8</v>
      </c>
      <c r="O32" s="187">
        <f t="shared" si="0"/>
        <v>6.1820000000000004</v>
      </c>
    </row>
    <row r="33" spans="1:15" ht="18" customHeight="1">
      <c r="A33" s="235" t="s">
        <v>64</v>
      </c>
      <c r="B33" s="190" t="s">
        <v>49</v>
      </c>
      <c r="C33" s="185">
        <v>0.97</v>
      </c>
      <c r="D33" s="185">
        <v>0.96</v>
      </c>
      <c r="E33" s="185">
        <v>0.94</v>
      </c>
      <c r="F33" s="183">
        <v>0.96</v>
      </c>
      <c r="G33" s="185">
        <v>0.93</v>
      </c>
      <c r="H33" s="185">
        <v>0.95</v>
      </c>
      <c r="I33" s="185">
        <v>0.96</v>
      </c>
      <c r="J33" s="185">
        <v>0.95</v>
      </c>
      <c r="K33" s="185">
        <v>0.92</v>
      </c>
      <c r="L33" s="185">
        <v>0.98</v>
      </c>
      <c r="M33" s="236">
        <v>0.93</v>
      </c>
      <c r="N33" s="185">
        <v>0.94</v>
      </c>
      <c r="O33" s="187">
        <f t="shared" si="0"/>
        <v>0.94916666666666671</v>
      </c>
    </row>
    <row r="34" spans="1:15" ht="18" customHeight="1">
      <c r="A34" s="192" t="s">
        <v>68</v>
      </c>
      <c r="B34" s="193" t="s">
        <v>70</v>
      </c>
      <c r="C34" s="198">
        <v>0.13</v>
      </c>
      <c r="D34" s="194">
        <v>0.13</v>
      </c>
      <c r="E34" s="194">
        <v>0.14000000000000001</v>
      </c>
      <c r="F34" s="195">
        <v>0.15</v>
      </c>
      <c r="G34" s="194">
        <v>0.16</v>
      </c>
      <c r="H34" s="194">
        <v>0.16</v>
      </c>
      <c r="I34" s="194">
        <v>0.16</v>
      </c>
      <c r="J34" s="194">
        <v>0.16</v>
      </c>
      <c r="K34" s="194">
        <v>0.17</v>
      </c>
      <c r="L34" s="194">
        <v>0.17</v>
      </c>
      <c r="M34" s="238">
        <v>0.17</v>
      </c>
      <c r="N34" s="194">
        <v>0.16</v>
      </c>
      <c r="O34" s="239">
        <f t="shared" si="0"/>
        <v>0.15499999999999997</v>
      </c>
    </row>
    <row r="35" spans="1:15" ht="18" customHeight="1">
      <c r="A35" s="235" t="s">
        <v>65</v>
      </c>
      <c r="B35" s="190" t="s">
        <v>44</v>
      </c>
      <c r="C35" s="185">
        <v>12.28</v>
      </c>
      <c r="D35" s="185">
        <v>11.71</v>
      </c>
      <c r="E35" s="185">
        <v>11.53</v>
      </c>
      <c r="F35" s="183">
        <v>11.71</v>
      </c>
      <c r="G35" s="185">
        <v>11.81</v>
      </c>
      <c r="H35" s="185">
        <v>11.79</v>
      </c>
      <c r="I35" s="185">
        <v>11.64</v>
      </c>
      <c r="J35" s="185">
        <v>11.1</v>
      </c>
      <c r="K35" s="185">
        <v>11.08</v>
      </c>
      <c r="L35" s="185">
        <v>11.79</v>
      </c>
      <c r="M35" s="236">
        <v>12.9</v>
      </c>
      <c r="N35" s="185">
        <v>14.75</v>
      </c>
      <c r="O35" s="187">
        <f t="shared" si="0"/>
        <v>12.0075</v>
      </c>
    </row>
    <row r="36" spans="1:15" ht="0.75" customHeight="1">
      <c r="A36" s="192"/>
      <c r="B36" s="193"/>
      <c r="C36" s="198"/>
      <c r="D36" s="194"/>
      <c r="E36" s="194"/>
      <c r="F36" s="195"/>
      <c r="G36" s="194"/>
      <c r="H36" s="194"/>
      <c r="I36" s="194"/>
      <c r="J36" s="194"/>
      <c r="K36" s="194"/>
      <c r="L36" s="194"/>
      <c r="M36" s="238"/>
      <c r="N36" s="194"/>
      <c r="O36" s="239"/>
    </row>
    <row r="37" spans="1:15" ht="0.75" customHeight="1">
      <c r="A37" s="192"/>
      <c r="B37" s="193"/>
      <c r="C37" s="198"/>
      <c r="D37" s="194"/>
      <c r="E37" s="194"/>
      <c r="F37" s="195"/>
      <c r="G37" s="194"/>
      <c r="H37" s="194"/>
      <c r="I37" s="194"/>
      <c r="J37" s="194"/>
      <c r="K37" s="194"/>
      <c r="L37" s="194"/>
      <c r="M37" s="238"/>
      <c r="N37" s="194"/>
      <c r="O37" s="239"/>
    </row>
    <row r="38" spans="1:15" ht="12.75" customHeight="1">
      <c r="A38" s="199" t="s">
        <v>73</v>
      </c>
      <c r="B38" s="200"/>
      <c r="C38" s="199"/>
      <c r="D38" s="199"/>
      <c r="E38" s="199"/>
      <c r="F38" s="199"/>
      <c r="G38" s="200"/>
      <c r="H38" s="200"/>
      <c r="I38" s="200"/>
      <c r="J38" s="199"/>
      <c r="K38" s="199"/>
      <c r="L38" s="199"/>
      <c r="M38" s="199"/>
      <c r="N38" s="199"/>
      <c r="O38" s="199"/>
    </row>
    <row r="39" spans="1:15" ht="12.75" customHeight="1">
      <c r="A39" s="199"/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</row>
    <row r="40" spans="1:15" ht="12.75" customHeight="1"/>
    <row r="41" spans="1:15" ht="12.75" customHeight="1"/>
    <row r="42" spans="1:15" ht="12.75" customHeight="1"/>
    <row r="43" spans="1:15" ht="12.75" customHeight="1"/>
    <row r="44" spans="1:15" ht="12.75" customHeight="1"/>
    <row r="45" spans="1:15" ht="12.75" customHeight="1"/>
    <row r="46" spans="1:15" ht="12.75" customHeight="1"/>
    <row r="47" spans="1:15" ht="12.75" customHeight="1"/>
    <row r="48" spans="1:1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8740157499999996" right="0.78740157499999996" top="0.984251969" bottom="0.984251969" header="0" footer="0"/>
  <pageSetup paperSize="9" orientation="portrait" r:id="rId1"/>
  <colBreaks count="1" manualBreakCount="1">
    <brk id="1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selection activeCell="V26" sqref="V26"/>
    </sheetView>
  </sheetViews>
  <sheetFormatPr defaultColWidth="14.42578125" defaultRowHeight="15" customHeight="1"/>
  <cols>
    <col min="1" max="1" width="17.5703125" style="60" customWidth="1"/>
    <col min="2" max="2" width="6.42578125" style="60" customWidth="1"/>
    <col min="3" max="3" width="11" style="60" customWidth="1"/>
    <col min="4" max="4" width="11.140625" style="60" customWidth="1"/>
    <col min="5" max="5" width="11.28515625" style="60" customWidth="1"/>
    <col min="6" max="6" width="11.5703125" style="60" customWidth="1"/>
    <col min="7" max="7" width="11.42578125" style="60" customWidth="1"/>
    <col min="8" max="8" width="11" style="60" customWidth="1"/>
    <col min="9" max="9" width="11.5703125" style="60" customWidth="1"/>
    <col min="10" max="10" width="10.5703125" style="60" customWidth="1"/>
    <col min="11" max="11" width="9.28515625" style="60" customWidth="1"/>
    <col min="12" max="12" width="9" style="60" customWidth="1"/>
    <col min="13" max="13" width="9.28515625" style="60" customWidth="1"/>
    <col min="14" max="14" width="8.42578125" style="60" customWidth="1"/>
    <col min="15" max="15" width="8.5703125" style="60" customWidth="1"/>
    <col min="16" max="16" width="8.85546875" style="60" customWidth="1"/>
    <col min="17" max="17" width="9.5703125" style="60" customWidth="1"/>
    <col min="18" max="18" width="11.140625" style="60" customWidth="1"/>
    <col min="19" max="19" width="22.140625" style="60" hidden="1" customWidth="1"/>
    <col min="20" max="35" width="11" style="60" customWidth="1"/>
    <col min="36" max="16384" width="14.42578125" style="60"/>
  </cols>
  <sheetData>
    <row r="1" spans="1:16" ht="16.5" customHeight="1"/>
    <row r="2" spans="1:16" ht="12" customHeight="1">
      <c r="B2" s="167" t="s">
        <v>0</v>
      </c>
    </row>
    <row r="3" spans="1:16" ht="18" customHeight="1">
      <c r="B3" s="167" t="s">
        <v>1</v>
      </c>
    </row>
    <row r="4" spans="1:16" ht="12.75" customHeight="1">
      <c r="A4" s="167" t="s">
        <v>2</v>
      </c>
    </row>
    <row r="5" spans="1:16" ht="12.75" customHeight="1">
      <c r="A5" s="168" t="s">
        <v>3</v>
      </c>
      <c r="D5" s="133" t="s">
        <v>4</v>
      </c>
      <c r="F5" s="133" t="s">
        <v>5</v>
      </c>
    </row>
    <row r="6" spans="1:16" ht="16.5" customHeight="1">
      <c r="A6" s="167" t="s">
        <v>74</v>
      </c>
      <c r="C6" s="167" t="s">
        <v>75</v>
      </c>
      <c r="G6" s="167"/>
      <c r="K6" s="58" t="s">
        <v>8</v>
      </c>
    </row>
    <row r="7" spans="1:16" ht="18" customHeight="1">
      <c r="A7" s="169" t="s">
        <v>9</v>
      </c>
      <c r="B7" s="170"/>
      <c r="C7" s="171"/>
      <c r="D7" s="172"/>
      <c r="E7" s="170"/>
      <c r="F7" s="170"/>
      <c r="G7" s="173" t="s">
        <v>10</v>
      </c>
      <c r="H7" s="172"/>
      <c r="I7" s="172"/>
      <c r="J7" s="170"/>
      <c r="K7" s="174"/>
      <c r="L7" s="170"/>
      <c r="M7" s="170"/>
      <c r="N7" s="175"/>
      <c r="O7" s="223"/>
      <c r="P7" s="224"/>
    </row>
    <row r="8" spans="1:16" ht="17.25" customHeight="1">
      <c r="A8" s="225" t="s">
        <v>11</v>
      </c>
      <c r="B8" s="227" t="s">
        <v>12</v>
      </c>
      <c r="C8" s="227" t="s">
        <v>13</v>
      </c>
      <c r="D8" s="228" t="s">
        <v>14</v>
      </c>
      <c r="E8" s="227" t="s">
        <v>17</v>
      </c>
      <c r="F8" s="227" t="s">
        <v>18</v>
      </c>
      <c r="G8" s="227" t="s">
        <v>19</v>
      </c>
      <c r="H8" s="228" t="s">
        <v>20</v>
      </c>
      <c r="I8" s="227" t="s">
        <v>21</v>
      </c>
      <c r="J8" s="227" t="s">
        <v>22</v>
      </c>
      <c r="K8" s="228" t="s">
        <v>23</v>
      </c>
      <c r="L8" s="227" t="s">
        <v>24</v>
      </c>
      <c r="M8" s="227" t="s">
        <v>25</v>
      </c>
      <c r="N8" s="228" t="s">
        <v>33</v>
      </c>
      <c r="O8" s="230" t="s">
        <v>27</v>
      </c>
    </row>
    <row r="9" spans="1:16" ht="15" hidden="1" customHeight="1">
      <c r="A9" s="231"/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4"/>
      <c r="N9" s="233"/>
      <c r="O9" s="180"/>
    </row>
    <row r="10" spans="1:16" ht="18" customHeight="1">
      <c r="A10" s="235" t="s">
        <v>30</v>
      </c>
      <c r="B10" s="190" t="s">
        <v>34</v>
      </c>
      <c r="C10" s="183">
        <v>66.62</v>
      </c>
      <c r="D10" s="184">
        <v>88.62</v>
      </c>
      <c r="E10" s="185">
        <v>79.92</v>
      </c>
      <c r="F10" s="183">
        <v>61.77</v>
      </c>
      <c r="G10" s="186">
        <v>72.77</v>
      </c>
      <c r="H10" s="184">
        <v>77.849999999999994</v>
      </c>
      <c r="I10" s="184">
        <v>71.55</v>
      </c>
      <c r="J10" s="184">
        <v>79.47</v>
      </c>
      <c r="K10" s="184">
        <v>91.85</v>
      </c>
      <c r="L10" s="184">
        <v>91.29</v>
      </c>
      <c r="M10" s="236">
        <v>99.3</v>
      </c>
      <c r="N10" s="184">
        <v>112.07</v>
      </c>
      <c r="O10" s="187">
        <f>AVERAGE(C10:N10)</f>
        <v>82.756666666666661</v>
      </c>
    </row>
    <row r="11" spans="1:16" ht="18" customHeight="1">
      <c r="A11" s="237" t="s">
        <v>35</v>
      </c>
      <c r="B11" s="190" t="s">
        <v>34</v>
      </c>
      <c r="C11" s="184">
        <v>94.33</v>
      </c>
      <c r="D11" s="184">
        <v>108.83</v>
      </c>
      <c r="E11" s="185">
        <v>100</v>
      </c>
      <c r="F11" s="183">
        <v>93.75</v>
      </c>
      <c r="G11" s="184">
        <v>92.75</v>
      </c>
      <c r="H11" s="184">
        <v>94.5</v>
      </c>
      <c r="I11" s="184">
        <v>98.17</v>
      </c>
      <c r="J11" s="184">
        <v>105.55</v>
      </c>
      <c r="K11" s="184">
        <v>116.64</v>
      </c>
      <c r="L11" s="184">
        <v>118.33</v>
      </c>
      <c r="M11" s="236">
        <v>121.59</v>
      </c>
      <c r="N11" s="184">
        <v>134.16999999999999</v>
      </c>
      <c r="O11" s="187">
        <f t="shared" ref="O11:O37" si="0">AVERAGE(C11:N11)</f>
        <v>106.55083333333333</v>
      </c>
    </row>
    <row r="12" spans="1:16" ht="18" customHeight="1">
      <c r="A12" s="237" t="s">
        <v>36</v>
      </c>
      <c r="B12" s="190" t="s">
        <v>34</v>
      </c>
      <c r="C12" s="184">
        <v>11.13</v>
      </c>
      <c r="D12" s="183">
        <v>9.66</v>
      </c>
      <c r="E12" s="185">
        <v>8.9600000000000009</v>
      </c>
      <c r="F12" s="183">
        <v>8.8800000000000008</v>
      </c>
      <c r="G12" s="184">
        <v>8.94</v>
      </c>
      <c r="H12" s="184">
        <v>8.59</v>
      </c>
      <c r="I12" s="184">
        <v>9.6</v>
      </c>
      <c r="J12" s="184">
        <v>10.15</v>
      </c>
      <c r="K12" s="184">
        <v>10.54</v>
      </c>
      <c r="L12" s="184">
        <v>11.46</v>
      </c>
      <c r="M12" s="236">
        <v>12</v>
      </c>
      <c r="N12" s="184">
        <v>12.53</v>
      </c>
      <c r="O12" s="187">
        <f t="shared" si="0"/>
        <v>10.203333333333333</v>
      </c>
    </row>
    <row r="13" spans="1:16" ht="18" customHeight="1">
      <c r="A13" s="237" t="s">
        <v>37</v>
      </c>
      <c r="B13" s="190" t="s">
        <v>34</v>
      </c>
      <c r="C13" s="184">
        <v>14.59</v>
      </c>
      <c r="D13" s="184">
        <v>12.53</v>
      </c>
      <c r="E13" s="185">
        <v>11.66</v>
      </c>
      <c r="F13" s="183">
        <v>11.14</v>
      </c>
      <c r="G13" s="184">
        <v>11.31</v>
      </c>
      <c r="H13" s="184">
        <v>11.41</v>
      </c>
      <c r="I13" s="184">
        <v>12.26</v>
      </c>
      <c r="J13" s="184">
        <v>13.1</v>
      </c>
      <c r="K13" s="184">
        <v>13.35</v>
      </c>
      <c r="L13" s="184">
        <v>14.33</v>
      </c>
      <c r="M13" s="236">
        <v>15.21</v>
      </c>
      <c r="N13" s="184">
        <v>15.81</v>
      </c>
      <c r="O13" s="187">
        <f t="shared" si="0"/>
        <v>13.058333333333332</v>
      </c>
    </row>
    <row r="14" spans="1:16" ht="18" customHeight="1">
      <c r="A14" s="235" t="s">
        <v>38</v>
      </c>
      <c r="B14" s="190" t="s">
        <v>34</v>
      </c>
      <c r="C14" s="184">
        <v>34.43</v>
      </c>
      <c r="D14" s="184">
        <v>31.96</v>
      </c>
      <c r="E14" s="185">
        <v>32.71</v>
      </c>
      <c r="F14" s="183">
        <v>32.590000000000003</v>
      </c>
      <c r="G14" s="184">
        <v>31.69</v>
      </c>
      <c r="H14" s="184">
        <v>22.64</v>
      </c>
      <c r="I14" s="184">
        <v>18.29</v>
      </c>
      <c r="J14" s="184">
        <v>18.18</v>
      </c>
      <c r="K14" s="184">
        <v>18.57</v>
      </c>
      <c r="L14" s="184">
        <v>18.399999999999999</v>
      </c>
      <c r="M14" s="236">
        <v>17.43</v>
      </c>
      <c r="N14" s="184">
        <v>17.14</v>
      </c>
      <c r="O14" s="187">
        <f t="shared" si="0"/>
        <v>24.502499999999998</v>
      </c>
    </row>
    <row r="15" spans="1:16" ht="18" customHeight="1">
      <c r="A15" s="235" t="s">
        <v>39</v>
      </c>
      <c r="B15" s="190" t="s">
        <v>34</v>
      </c>
      <c r="C15" s="184">
        <v>5.61</v>
      </c>
      <c r="D15" s="184">
        <v>5.56</v>
      </c>
      <c r="E15" s="184">
        <v>5.13</v>
      </c>
      <c r="F15" s="183">
        <v>5.35</v>
      </c>
      <c r="G15" s="184">
        <v>5.7</v>
      </c>
      <c r="H15" s="184">
        <v>5.66</v>
      </c>
      <c r="I15" s="184">
        <v>5.83</v>
      </c>
      <c r="J15" s="184">
        <v>5.94</v>
      </c>
      <c r="K15" s="184">
        <v>6.09</v>
      </c>
      <c r="L15" s="184">
        <v>6.66</v>
      </c>
      <c r="M15" s="236">
        <v>7.2</v>
      </c>
      <c r="N15" s="184">
        <v>7.97</v>
      </c>
      <c r="O15" s="187">
        <f t="shared" si="0"/>
        <v>6.0583333333333327</v>
      </c>
    </row>
    <row r="16" spans="1:16" ht="18" customHeight="1">
      <c r="A16" s="235" t="s">
        <v>40</v>
      </c>
      <c r="B16" s="190" t="s">
        <v>41</v>
      </c>
      <c r="C16" s="184">
        <v>27</v>
      </c>
      <c r="D16" s="184">
        <v>27.6</v>
      </c>
      <c r="E16" s="184">
        <v>26</v>
      </c>
      <c r="F16" s="183">
        <v>27.5</v>
      </c>
      <c r="G16" s="184">
        <v>25</v>
      </c>
      <c r="H16" s="184">
        <v>24.33</v>
      </c>
      <c r="I16" s="184">
        <v>25.06</v>
      </c>
      <c r="J16" s="184">
        <v>24.52</v>
      </c>
      <c r="K16" s="184">
        <v>24.61</v>
      </c>
      <c r="L16" s="184">
        <v>24.67</v>
      </c>
      <c r="M16" s="236">
        <v>24.33</v>
      </c>
      <c r="N16" s="184">
        <v>23.83</v>
      </c>
      <c r="O16" s="187">
        <f t="shared" si="0"/>
        <v>25.370833333333334</v>
      </c>
    </row>
    <row r="17" spans="1:15" ht="18" customHeight="1">
      <c r="A17" s="235" t="s">
        <v>42</v>
      </c>
      <c r="B17" s="190" t="s">
        <v>41</v>
      </c>
      <c r="C17" s="184">
        <v>20.85</v>
      </c>
      <c r="D17" s="184">
        <v>22.15</v>
      </c>
      <c r="E17" s="184">
        <v>21.85</v>
      </c>
      <c r="F17" s="183">
        <v>22.8</v>
      </c>
      <c r="G17" s="184">
        <v>22.32</v>
      </c>
      <c r="H17" s="184">
        <v>21.57</v>
      </c>
      <c r="I17" s="184">
        <v>21.39</v>
      </c>
      <c r="J17" s="184">
        <v>21.86</v>
      </c>
      <c r="K17" s="184">
        <v>22.48</v>
      </c>
      <c r="L17" s="184">
        <v>21.17</v>
      </c>
      <c r="M17" s="236">
        <v>21.73</v>
      </c>
      <c r="N17" s="184">
        <v>21.67</v>
      </c>
      <c r="O17" s="187">
        <f t="shared" si="0"/>
        <v>21.819999999999997</v>
      </c>
    </row>
    <row r="18" spans="1:15" ht="18" customHeight="1">
      <c r="A18" s="237" t="s">
        <v>43</v>
      </c>
      <c r="B18" s="190" t="s">
        <v>44</v>
      </c>
      <c r="C18" s="185">
        <v>15.66</v>
      </c>
      <c r="D18" s="185">
        <v>15.78</v>
      </c>
      <c r="E18" s="185">
        <v>15.63</v>
      </c>
      <c r="F18" s="183">
        <v>15.97</v>
      </c>
      <c r="G18" s="185">
        <v>16.03</v>
      </c>
      <c r="H18" s="185">
        <v>15.94</v>
      </c>
      <c r="I18" s="185">
        <v>16.16</v>
      </c>
      <c r="J18" s="185">
        <v>16.34</v>
      </c>
      <c r="K18" s="185">
        <v>16.37</v>
      </c>
      <c r="L18" s="185">
        <v>16.260000000000002</v>
      </c>
      <c r="M18" s="236">
        <v>16.88</v>
      </c>
      <c r="N18" s="185">
        <v>16.84</v>
      </c>
      <c r="O18" s="187">
        <f t="shared" si="0"/>
        <v>16.154999999999998</v>
      </c>
    </row>
    <row r="19" spans="1:15" ht="18" customHeight="1">
      <c r="A19" s="237" t="s">
        <v>45</v>
      </c>
      <c r="B19" s="190" t="s">
        <v>44</v>
      </c>
      <c r="C19" s="185">
        <v>11.8</v>
      </c>
      <c r="D19" s="185">
        <v>11.34</v>
      </c>
      <c r="E19" s="185">
        <v>11.48</v>
      </c>
      <c r="F19" s="183">
        <v>11.7</v>
      </c>
      <c r="G19" s="185">
        <v>11.72</v>
      </c>
      <c r="H19" s="185">
        <v>11.75</v>
      </c>
      <c r="I19" s="185">
        <v>11.99</v>
      </c>
      <c r="J19" s="185">
        <v>12.2</v>
      </c>
      <c r="K19" s="185">
        <v>12.35</v>
      </c>
      <c r="L19" s="185">
        <v>12.73</v>
      </c>
      <c r="M19" s="236">
        <v>13.09</v>
      </c>
      <c r="N19" s="185">
        <v>12.69</v>
      </c>
      <c r="O19" s="187">
        <f t="shared" si="0"/>
        <v>12.07</v>
      </c>
    </row>
    <row r="20" spans="1:15" ht="18" customHeight="1">
      <c r="A20" s="235" t="s">
        <v>46</v>
      </c>
      <c r="B20" s="190" t="s">
        <v>47</v>
      </c>
      <c r="C20" s="185">
        <v>3.06</v>
      </c>
      <c r="D20" s="185">
        <v>3.05</v>
      </c>
      <c r="E20" s="185">
        <v>2.91</v>
      </c>
      <c r="F20" s="183">
        <v>3</v>
      </c>
      <c r="G20" s="185">
        <v>3</v>
      </c>
      <c r="H20" s="185">
        <v>3.14</v>
      </c>
      <c r="I20" s="185">
        <v>3.11</v>
      </c>
      <c r="J20" s="185">
        <v>3.28</v>
      </c>
      <c r="K20" s="185">
        <v>3.2</v>
      </c>
      <c r="L20" s="185">
        <v>3.25</v>
      </c>
      <c r="M20" s="236">
        <v>3.31</v>
      </c>
      <c r="N20" s="185">
        <v>3.31</v>
      </c>
      <c r="O20" s="187">
        <f t="shared" si="0"/>
        <v>3.1350000000000002</v>
      </c>
    </row>
    <row r="21" spans="1:15" ht="18" customHeight="1">
      <c r="A21" s="235" t="s">
        <v>48</v>
      </c>
      <c r="B21" s="190" t="s">
        <v>49</v>
      </c>
      <c r="C21" s="185">
        <v>7.17</v>
      </c>
      <c r="D21" s="185">
        <v>6.83</v>
      </c>
      <c r="E21" s="185">
        <v>6.8</v>
      </c>
      <c r="F21" s="183">
        <v>6.57</v>
      </c>
      <c r="G21" s="185">
        <v>6.93</v>
      </c>
      <c r="H21" s="185">
        <v>6.9</v>
      </c>
      <c r="I21" s="185">
        <v>6.93</v>
      </c>
      <c r="J21" s="185">
        <v>6.83</v>
      </c>
      <c r="K21" s="185">
        <v>6.73</v>
      </c>
      <c r="L21" s="185">
        <v>6.83</v>
      </c>
      <c r="M21" s="236">
        <v>6.91</v>
      </c>
      <c r="N21" s="185">
        <v>6.97</v>
      </c>
      <c r="O21" s="187">
        <f t="shared" si="0"/>
        <v>6.8666666666666663</v>
      </c>
    </row>
    <row r="22" spans="1:15" ht="18" customHeight="1">
      <c r="A22" s="235" t="s">
        <v>50</v>
      </c>
      <c r="B22" s="190" t="s">
        <v>47</v>
      </c>
      <c r="C22" s="185">
        <v>280.63</v>
      </c>
      <c r="D22" s="185">
        <v>288.75</v>
      </c>
      <c r="E22" s="185">
        <v>289.38</v>
      </c>
      <c r="F22" s="183">
        <v>291.88</v>
      </c>
      <c r="G22" s="185">
        <v>316.25</v>
      </c>
      <c r="H22" s="185">
        <v>317.5</v>
      </c>
      <c r="I22" s="185">
        <v>324.52999999999997</v>
      </c>
      <c r="J22" s="185">
        <v>326.45999999999998</v>
      </c>
      <c r="K22" s="185">
        <v>317.81</v>
      </c>
      <c r="L22" s="185">
        <v>314.06</v>
      </c>
      <c r="M22" s="236">
        <v>318.2</v>
      </c>
      <c r="N22" s="185">
        <v>324.06</v>
      </c>
      <c r="O22" s="187">
        <f t="shared" si="0"/>
        <v>309.12583333333333</v>
      </c>
    </row>
    <row r="23" spans="1:15" ht="18" customHeight="1">
      <c r="A23" s="235" t="s">
        <v>51</v>
      </c>
      <c r="B23" s="190" t="s">
        <v>47</v>
      </c>
      <c r="C23" s="185">
        <v>185.63</v>
      </c>
      <c r="D23" s="185">
        <v>191.88</v>
      </c>
      <c r="E23" s="185">
        <v>188.44</v>
      </c>
      <c r="F23" s="183">
        <v>194.38</v>
      </c>
      <c r="G23" s="185">
        <v>186.88</v>
      </c>
      <c r="H23" s="185">
        <v>193.13</v>
      </c>
      <c r="I23" s="185">
        <v>193.83</v>
      </c>
      <c r="J23" s="185">
        <v>196.19</v>
      </c>
      <c r="K23" s="185">
        <v>196.39</v>
      </c>
      <c r="L23" s="185">
        <v>200.16</v>
      </c>
      <c r="M23" s="236">
        <v>200.15</v>
      </c>
      <c r="N23" s="185">
        <v>203.13</v>
      </c>
      <c r="O23" s="187">
        <f t="shared" si="0"/>
        <v>194.1825</v>
      </c>
    </row>
    <row r="24" spans="1:15" ht="18" customHeight="1">
      <c r="A24" s="235" t="s">
        <v>52</v>
      </c>
      <c r="B24" s="190" t="s">
        <v>47</v>
      </c>
      <c r="C24" s="185">
        <v>157.19</v>
      </c>
      <c r="D24" s="185">
        <v>151.88</v>
      </c>
      <c r="E24" s="185">
        <v>154.38</v>
      </c>
      <c r="F24" s="183">
        <v>155.44</v>
      </c>
      <c r="G24" s="185">
        <v>162.38</v>
      </c>
      <c r="H24" s="185">
        <v>165.94</v>
      </c>
      <c r="I24" s="185">
        <v>162.11000000000001</v>
      </c>
      <c r="J24" s="185">
        <v>161.46</v>
      </c>
      <c r="K24" s="185">
        <v>162.41999999999999</v>
      </c>
      <c r="L24" s="185">
        <v>166.56</v>
      </c>
      <c r="M24" s="236">
        <v>165.63</v>
      </c>
      <c r="N24" s="185">
        <v>169.38</v>
      </c>
      <c r="O24" s="187">
        <f t="shared" si="0"/>
        <v>161.23083333333338</v>
      </c>
    </row>
    <row r="25" spans="1:15" ht="18" customHeight="1">
      <c r="A25" s="235" t="s">
        <v>53</v>
      </c>
      <c r="B25" s="190" t="s">
        <v>47</v>
      </c>
      <c r="C25" s="185">
        <v>164.75</v>
      </c>
      <c r="D25" s="185">
        <v>164.38</v>
      </c>
      <c r="E25" s="185">
        <v>165</v>
      </c>
      <c r="F25" s="183">
        <v>176.25</v>
      </c>
      <c r="G25" s="185">
        <v>181.44</v>
      </c>
      <c r="H25" s="185">
        <v>179.69</v>
      </c>
      <c r="I25" s="185">
        <v>181.09</v>
      </c>
      <c r="J25" s="185">
        <v>180.83</v>
      </c>
      <c r="K25" s="185">
        <v>178.2</v>
      </c>
      <c r="L25" s="185">
        <v>186.97</v>
      </c>
      <c r="M25" s="236">
        <v>184.69</v>
      </c>
      <c r="N25" s="185">
        <v>190.31</v>
      </c>
      <c r="O25" s="187">
        <f t="shared" si="0"/>
        <v>177.79999999999998</v>
      </c>
    </row>
    <row r="26" spans="1:15" ht="18" customHeight="1">
      <c r="A26" s="235" t="s">
        <v>54</v>
      </c>
      <c r="B26" s="190" t="s">
        <v>47</v>
      </c>
      <c r="C26" s="185">
        <v>93.13</v>
      </c>
      <c r="D26" s="185">
        <v>97.5</v>
      </c>
      <c r="E26" s="185">
        <v>100.63</v>
      </c>
      <c r="F26" s="183">
        <v>103.75</v>
      </c>
      <c r="G26" s="185">
        <v>106.88</v>
      </c>
      <c r="H26" s="185">
        <v>105.94</v>
      </c>
      <c r="I26" s="185">
        <v>106.17</v>
      </c>
      <c r="J26" s="185">
        <v>105.62</v>
      </c>
      <c r="K26" s="185">
        <v>104.67</v>
      </c>
      <c r="L26" s="185">
        <v>103.64</v>
      </c>
      <c r="M26" s="236">
        <v>104.38</v>
      </c>
      <c r="N26" s="185">
        <v>108.44</v>
      </c>
      <c r="O26" s="187">
        <f t="shared" si="0"/>
        <v>103.39583333333333</v>
      </c>
    </row>
    <row r="27" spans="1:15" ht="18" customHeight="1">
      <c r="A27" s="235" t="s">
        <v>55</v>
      </c>
      <c r="B27" s="190" t="s">
        <v>47</v>
      </c>
      <c r="C27" s="185">
        <v>86.56</v>
      </c>
      <c r="D27" s="185">
        <v>87.19</v>
      </c>
      <c r="E27" s="185">
        <v>90.31</v>
      </c>
      <c r="F27" s="183">
        <v>90.31</v>
      </c>
      <c r="G27" s="185">
        <v>92.19</v>
      </c>
      <c r="H27" s="185">
        <v>97.19</v>
      </c>
      <c r="I27" s="185">
        <v>91.79</v>
      </c>
      <c r="J27" s="185">
        <v>91.25</v>
      </c>
      <c r="K27" s="185">
        <v>93.09</v>
      </c>
      <c r="L27" s="185">
        <v>92.19</v>
      </c>
      <c r="M27" s="236">
        <v>93.13</v>
      </c>
      <c r="N27" s="185">
        <v>94.69</v>
      </c>
      <c r="O27" s="187">
        <f t="shared" si="0"/>
        <v>91.657499999999985</v>
      </c>
    </row>
    <row r="28" spans="1:15" ht="18" customHeight="1">
      <c r="A28" s="235" t="s">
        <v>56</v>
      </c>
      <c r="B28" s="190" t="s">
        <v>57</v>
      </c>
      <c r="C28" s="185">
        <v>1.85</v>
      </c>
      <c r="D28" s="185">
        <v>1.71</v>
      </c>
      <c r="E28" s="185">
        <v>1.71</v>
      </c>
      <c r="F28" s="183">
        <v>1.64</v>
      </c>
      <c r="G28" s="185">
        <v>1.74</v>
      </c>
      <c r="H28" s="185">
        <v>1.56</v>
      </c>
      <c r="I28" s="185">
        <v>1.45</v>
      </c>
      <c r="J28" s="185">
        <v>1.53</v>
      </c>
      <c r="K28" s="185">
        <v>1.63</v>
      </c>
      <c r="L28" s="185">
        <v>1.61</v>
      </c>
      <c r="M28" s="236">
        <v>1.52</v>
      </c>
      <c r="N28" s="185">
        <v>1.52</v>
      </c>
      <c r="O28" s="187">
        <f t="shared" si="0"/>
        <v>1.6224999999999996</v>
      </c>
    </row>
    <row r="29" spans="1:15" ht="18" customHeight="1">
      <c r="A29" s="235" t="s">
        <v>58</v>
      </c>
      <c r="B29" s="190" t="s">
        <v>59</v>
      </c>
      <c r="C29" s="185">
        <v>3.96</v>
      </c>
      <c r="D29" s="185">
        <v>4.17</v>
      </c>
      <c r="E29" s="185">
        <v>4.38</v>
      </c>
      <c r="F29" s="183">
        <v>4.1500000000000004</v>
      </c>
      <c r="G29" s="185">
        <v>4.04</v>
      </c>
      <c r="H29" s="185">
        <v>3.79</v>
      </c>
      <c r="I29" s="185">
        <v>3.87</v>
      </c>
      <c r="J29" s="185">
        <v>3.69</v>
      </c>
      <c r="K29" s="185">
        <v>3.73</v>
      </c>
      <c r="L29" s="185">
        <v>3.69</v>
      </c>
      <c r="M29" s="236">
        <v>3.5</v>
      </c>
      <c r="N29" s="185">
        <v>3.54</v>
      </c>
      <c r="O29" s="187">
        <f t="shared" si="0"/>
        <v>3.8758333333333326</v>
      </c>
    </row>
    <row r="30" spans="1:15" ht="18" customHeight="1">
      <c r="A30" s="235" t="s">
        <v>60</v>
      </c>
      <c r="B30" s="190" t="s">
        <v>49</v>
      </c>
      <c r="C30" s="185">
        <v>4.6100000000000003</v>
      </c>
      <c r="D30" s="185">
        <v>4.78</v>
      </c>
      <c r="E30" s="185">
        <v>4.45</v>
      </c>
      <c r="F30" s="183">
        <v>4.26</v>
      </c>
      <c r="G30" s="185">
        <v>3.73</v>
      </c>
      <c r="H30" s="185">
        <v>3.59</v>
      </c>
      <c r="I30" s="185">
        <v>3.73</v>
      </c>
      <c r="J30" s="185">
        <v>3.83</v>
      </c>
      <c r="K30" s="185">
        <v>3.9</v>
      </c>
      <c r="L30" s="185">
        <v>3.97</v>
      </c>
      <c r="M30" s="236">
        <v>3.9</v>
      </c>
      <c r="N30" s="185">
        <v>3.85</v>
      </c>
      <c r="O30" s="187">
        <f t="shared" si="0"/>
        <v>4.05</v>
      </c>
    </row>
    <row r="31" spans="1:15" ht="18" customHeight="1">
      <c r="A31" s="235" t="s">
        <v>61</v>
      </c>
      <c r="B31" s="190" t="s">
        <v>62</v>
      </c>
      <c r="C31" s="185">
        <v>1.1499999999999999</v>
      </c>
      <c r="D31" s="185">
        <v>1.1000000000000001</v>
      </c>
      <c r="E31" s="185">
        <v>1.08</v>
      </c>
      <c r="F31" s="183">
        <v>1.05</v>
      </c>
      <c r="G31" s="185">
        <v>0.93</v>
      </c>
      <c r="H31" s="185">
        <v>0.98</v>
      </c>
      <c r="I31" s="185">
        <v>1</v>
      </c>
      <c r="J31" s="185">
        <v>1.0900000000000001</v>
      </c>
      <c r="K31" s="185">
        <v>0.97</v>
      </c>
      <c r="L31" s="185">
        <v>0.91</v>
      </c>
      <c r="M31" s="236">
        <v>0.98</v>
      </c>
      <c r="N31" s="185">
        <v>0.96</v>
      </c>
      <c r="O31" s="187">
        <f t="shared" si="0"/>
        <v>1.0166666666666666</v>
      </c>
    </row>
    <row r="32" spans="1:15" ht="18" customHeight="1">
      <c r="A32" s="237" t="s">
        <v>63</v>
      </c>
      <c r="B32" s="190" t="s">
        <v>44</v>
      </c>
      <c r="C32" s="185">
        <v>5.8</v>
      </c>
      <c r="D32" s="185">
        <v>6.67</v>
      </c>
      <c r="E32" s="185"/>
      <c r="F32" s="183"/>
      <c r="G32" s="185"/>
      <c r="H32" s="185"/>
      <c r="I32" s="185">
        <v>7</v>
      </c>
      <c r="J32" s="185"/>
      <c r="K32" s="185"/>
      <c r="L32" s="185">
        <v>6.53</v>
      </c>
      <c r="M32" s="236">
        <v>6.4</v>
      </c>
      <c r="N32" s="185"/>
      <c r="O32" s="187">
        <f t="shared" si="0"/>
        <v>6.4799999999999995</v>
      </c>
    </row>
    <row r="33" spans="1:15" ht="18" customHeight="1">
      <c r="A33" s="235" t="s">
        <v>64</v>
      </c>
      <c r="B33" s="190" t="s">
        <v>49</v>
      </c>
      <c r="C33" s="185">
        <v>0.89</v>
      </c>
      <c r="D33" s="185">
        <v>0.88</v>
      </c>
      <c r="E33" s="185">
        <v>0.88</v>
      </c>
      <c r="F33" s="183">
        <v>0.85</v>
      </c>
      <c r="G33" s="185">
        <v>0.89</v>
      </c>
      <c r="H33" s="185">
        <v>0.8</v>
      </c>
      <c r="I33" s="185">
        <v>0.87</v>
      </c>
      <c r="J33" s="185">
        <v>0.85</v>
      </c>
      <c r="K33" s="185">
        <v>0.8</v>
      </c>
      <c r="L33" s="185">
        <v>0.77</v>
      </c>
      <c r="M33" s="236">
        <v>0.77</v>
      </c>
      <c r="N33" s="185">
        <v>0.78</v>
      </c>
      <c r="O33" s="187">
        <f t="shared" si="0"/>
        <v>0.8358333333333331</v>
      </c>
    </row>
    <row r="34" spans="1:15" ht="18" customHeight="1">
      <c r="A34" s="235" t="s">
        <v>68</v>
      </c>
      <c r="B34" s="190" t="s">
        <v>70</v>
      </c>
      <c r="C34" s="185">
        <v>0.16</v>
      </c>
      <c r="D34" s="185">
        <v>0.16</v>
      </c>
      <c r="E34" s="185">
        <v>0.16</v>
      </c>
      <c r="F34" s="183">
        <v>0.17</v>
      </c>
      <c r="G34" s="185">
        <v>0.17</v>
      </c>
      <c r="H34" s="185">
        <v>0.17</v>
      </c>
      <c r="I34" s="185">
        <v>0.17</v>
      </c>
      <c r="J34" s="185">
        <v>0.18</v>
      </c>
      <c r="K34" s="185">
        <v>0.18</v>
      </c>
      <c r="L34" s="185">
        <v>0.16</v>
      </c>
      <c r="M34" s="236">
        <v>0.15</v>
      </c>
      <c r="N34" s="185">
        <v>0.14000000000000001</v>
      </c>
      <c r="O34" s="187">
        <f t="shared" si="0"/>
        <v>0.16416666666666666</v>
      </c>
    </row>
    <row r="35" spans="1:15" ht="18" customHeight="1">
      <c r="A35" s="235" t="s">
        <v>65</v>
      </c>
      <c r="B35" s="190" t="s">
        <v>70</v>
      </c>
      <c r="C35" s="191">
        <v>14.86</v>
      </c>
      <c r="D35" s="185">
        <v>13.92</v>
      </c>
      <c r="E35" s="185">
        <v>13.79</v>
      </c>
      <c r="F35" s="183">
        <v>16.43</v>
      </c>
      <c r="G35" s="185">
        <v>18.21</v>
      </c>
      <c r="H35" s="185">
        <v>18.920000000000002</v>
      </c>
      <c r="I35" s="185">
        <v>18.22</v>
      </c>
      <c r="J35" s="185">
        <v>17.89</v>
      </c>
      <c r="K35" s="185">
        <v>18.36</v>
      </c>
      <c r="L35" s="185">
        <v>18.98</v>
      </c>
      <c r="M35" s="236">
        <v>17.809999999999999</v>
      </c>
      <c r="N35" s="185">
        <v>17.97</v>
      </c>
      <c r="O35" s="187">
        <f t="shared" si="0"/>
        <v>17.113333333333333</v>
      </c>
    </row>
    <row r="36" spans="1:15" ht="15.75" customHeight="1">
      <c r="A36" s="235" t="s">
        <v>79</v>
      </c>
      <c r="B36" s="190"/>
      <c r="C36" s="181">
        <v>3.5</v>
      </c>
      <c r="D36" s="191">
        <v>6</v>
      </c>
      <c r="E36" s="191">
        <v>5</v>
      </c>
      <c r="F36" s="181"/>
      <c r="G36" s="181"/>
      <c r="H36" s="181">
        <v>3.75</v>
      </c>
      <c r="I36" s="181">
        <v>3.5</v>
      </c>
      <c r="J36" s="191">
        <v>4</v>
      </c>
      <c r="K36" s="191">
        <v>3</v>
      </c>
      <c r="L36" s="191">
        <v>3</v>
      </c>
      <c r="M36" s="181">
        <v>2.75</v>
      </c>
      <c r="N36" s="181">
        <v>3.25</v>
      </c>
      <c r="O36" s="187">
        <f t="shared" si="0"/>
        <v>3.7749999999999999</v>
      </c>
    </row>
    <row r="37" spans="1:15" ht="16.5" customHeight="1">
      <c r="A37" s="192" t="s">
        <v>80</v>
      </c>
      <c r="B37" s="193" t="s">
        <v>81</v>
      </c>
      <c r="C37" s="240">
        <v>1.1499999999999999</v>
      </c>
      <c r="D37" s="240">
        <v>0.95</v>
      </c>
      <c r="E37" s="240">
        <v>0.95</v>
      </c>
      <c r="F37" s="240">
        <v>0.95</v>
      </c>
      <c r="G37" s="198">
        <v>0.9</v>
      </c>
      <c r="H37" s="240">
        <v>0.85</v>
      </c>
      <c r="I37" s="240">
        <v>0.9</v>
      </c>
      <c r="J37" s="198">
        <v>0.9</v>
      </c>
      <c r="K37" s="240">
        <v>0.93</v>
      </c>
      <c r="L37" s="198">
        <v>1</v>
      </c>
      <c r="M37" s="240">
        <v>0.65</v>
      </c>
      <c r="N37" s="240">
        <v>0.65</v>
      </c>
      <c r="O37" s="194">
        <f t="shared" si="0"/>
        <v>0.89833333333333343</v>
      </c>
    </row>
    <row r="38" spans="1:15" ht="16.5" customHeight="1">
      <c r="A38" s="58"/>
      <c r="B38" s="241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242"/>
    </row>
    <row r="39" spans="1:15" ht="12.75" customHeight="1">
      <c r="A39" s="243" t="s">
        <v>73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</row>
    <row r="40" spans="1:15" ht="12.75" customHeight="1"/>
    <row r="41" spans="1:15" ht="12.75" customHeight="1"/>
    <row r="42" spans="1:15" ht="12.75" customHeight="1"/>
    <row r="43" spans="1:15" ht="12.75" customHeight="1"/>
    <row r="44" spans="1:15" ht="12.75" customHeight="1"/>
    <row r="45" spans="1:15" ht="12.75" customHeight="1"/>
    <row r="46" spans="1:15" ht="12.75" customHeight="1"/>
    <row r="47" spans="1:15" ht="12.75" customHeight="1"/>
    <row r="48" spans="1:1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8740157499999996" right="0.78740157499999996" top="0.984251969" bottom="0.984251969" header="0" footer="0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selection sqref="A1:XFD1048576"/>
    </sheetView>
  </sheetViews>
  <sheetFormatPr defaultColWidth="14.42578125" defaultRowHeight="15" customHeight="1"/>
  <cols>
    <col min="1" max="1" width="17.5703125" style="60" customWidth="1"/>
    <col min="2" max="2" width="8.28515625" style="60" customWidth="1"/>
    <col min="3" max="3" width="11" style="60" customWidth="1"/>
    <col min="4" max="4" width="11.140625" style="60" customWidth="1"/>
    <col min="5" max="5" width="11.28515625" style="60" customWidth="1"/>
    <col min="6" max="6" width="11.5703125" style="60" customWidth="1"/>
    <col min="7" max="7" width="11.42578125" style="60" customWidth="1"/>
    <col min="8" max="8" width="11" style="60" customWidth="1"/>
    <col min="9" max="9" width="11.5703125" style="60" customWidth="1"/>
    <col min="10" max="10" width="10.5703125" style="60" customWidth="1"/>
    <col min="11" max="11" width="9.28515625" style="60" customWidth="1"/>
    <col min="12" max="12" width="9" style="60" customWidth="1"/>
    <col min="13" max="13" width="9.28515625" style="60" customWidth="1"/>
    <col min="14" max="14" width="8.42578125" style="60" customWidth="1"/>
    <col min="15" max="15" width="7.7109375" style="60" customWidth="1"/>
    <col min="16" max="16" width="8.85546875" style="60" customWidth="1"/>
    <col min="17" max="17" width="9.5703125" style="60" customWidth="1"/>
    <col min="18" max="18" width="11.140625" style="60" customWidth="1"/>
    <col min="19" max="19" width="22.140625" style="60" hidden="1" customWidth="1"/>
    <col min="20" max="35" width="11" style="60" customWidth="1"/>
    <col min="36" max="16384" width="14.42578125" style="60"/>
  </cols>
  <sheetData>
    <row r="1" spans="1:16" ht="16.5" customHeight="1"/>
    <row r="2" spans="1:16" ht="12" customHeight="1">
      <c r="B2" s="167" t="s">
        <v>0</v>
      </c>
    </row>
    <row r="3" spans="1:16" ht="18" customHeight="1">
      <c r="B3" s="167" t="s">
        <v>1</v>
      </c>
    </row>
    <row r="4" spans="1:16" ht="12.75" customHeight="1">
      <c r="A4" s="167" t="s">
        <v>2</v>
      </c>
    </row>
    <row r="5" spans="1:16" ht="12.75" customHeight="1">
      <c r="A5" s="168" t="s">
        <v>3</v>
      </c>
      <c r="C5" s="502" t="s">
        <v>76</v>
      </c>
      <c r="D5" s="503"/>
      <c r="F5" s="133" t="s">
        <v>5</v>
      </c>
    </row>
    <row r="6" spans="1:16" ht="16.5" customHeight="1">
      <c r="A6" s="167" t="s">
        <v>74</v>
      </c>
      <c r="C6" s="167" t="s">
        <v>77</v>
      </c>
      <c r="G6" s="167"/>
      <c r="K6" s="58" t="s">
        <v>8</v>
      </c>
    </row>
    <row r="7" spans="1:16" ht="18" customHeight="1">
      <c r="A7" s="169" t="s">
        <v>9</v>
      </c>
      <c r="B7" s="170"/>
      <c r="C7" s="171"/>
      <c r="D7" s="172"/>
      <c r="E7" s="170"/>
      <c r="F7" s="170"/>
      <c r="G7" s="173" t="s">
        <v>10</v>
      </c>
      <c r="H7" s="172"/>
      <c r="I7" s="172"/>
      <c r="J7" s="170"/>
      <c r="K7" s="174"/>
      <c r="L7" s="170"/>
      <c r="M7" s="170"/>
      <c r="N7" s="175"/>
      <c r="O7" s="223"/>
      <c r="P7" s="224"/>
    </row>
    <row r="8" spans="1:16" ht="17.25" customHeight="1">
      <c r="A8" s="225" t="s">
        <v>11</v>
      </c>
      <c r="B8" s="227" t="s">
        <v>12</v>
      </c>
      <c r="C8" s="227" t="s">
        <v>13</v>
      </c>
      <c r="D8" s="228" t="s">
        <v>14</v>
      </c>
      <c r="E8" s="227" t="s">
        <v>17</v>
      </c>
      <c r="F8" s="227" t="s">
        <v>78</v>
      </c>
      <c r="G8" s="227" t="s">
        <v>19</v>
      </c>
      <c r="H8" s="228" t="s">
        <v>20</v>
      </c>
      <c r="I8" s="227" t="s">
        <v>21</v>
      </c>
      <c r="J8" s="227" t="s">
        <v>22</v>
      </c>
      <c r="K8" s="228" t="s">
        <v>23</v>
      </c>
      <c r="L8" s="227" t="s">
        <v>24</v>
      </c>
      <c r="M8" s="227" t="s">
        <v>25</v>
      </c>
      <c r="N8" s="228" t="s">
        <v>33</v>
      </c>
      <c r="O8" s="230" t="s">
        <v>27</v>
      </c>
    </row>
    <row r="9" spans="1:16" ht="15" hidden="1" customHeight="1">
      <c r="A9" s="231"/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4"/>
      <c r="N9" s="233"/>
      <c r="O9" s="180"/>
    </row>
    <row r="10" spans="1:16" ht="18" customHeight="1">
      <c r="A10" s="235" t="s">
        <v>30</v>
      </c>
      <c r="B10" s="190" t="s">
        <v>34</v>
      </c>
      <c r="C10" s="183">
        <v>128.08000000000001</v>
      </c>
      <c r="D10" s="184">
        <v>114.85</v>
      </c>
      <c r="E10" s="185">
        <v>102.54</v>
      </c>
      <c r="F10" s="183">
        <v>91.85</v>
      </c>
      <c r="G10" s="186">
        <v>85.38</v>
      </c>
      <c r="H10" s="184">
        <v>82.12</v>
      </c>
      <c r="I10" s="184">
        <v>75.56</v>
      </c>
      <c r="J10" s="167">
        <v>84.85</v>
      </c>
      <c r="K10" s="184">
        <v>85.23</v>
      </c>
      <c r="L10" s="184">
        <v>82.46</v>
      </c>
      <c r="M10" s="236">
        <v>84.69</v>
      </c>
      <c r="N10" s="184">
        <v>87.15</v>
      </c>
      <c r="O10" s="187">
        <f t="shared" ref="O10:O37" si="0">AVERAGE(C10:N10)</f>
        <v>92.063333333333347</v>
      </c>
    </row>
    <row r="11" spans="1:16" ht="18" customHeight="1">
      <c r="A11" s="237" t="s">
        <v>35</v>
      </c>
      <c r="B11" s="190" t="s">
        <v>34</v>
      </c>
      <c r="C11" s="184">
        <v>132.29</v>
      </c>
      <c r="D11" s="184">
        <v>137.5</v>
      </c>
      <c r="E11" s="185">
        <v>125.38</v>
      </c>
      <c r="F11" s="183">
        <v>109.46</v>
      </c>
      <c r="G11" s="184">
        <v>100</v>
      </c>
      <c r="H11" s="184">
        <v>99</v>
      </c>
      <c r="I11" s="184">
        <v>98.67</v>
      </c>
      <c r="J11" s="167">
        <v>105.18</v>
      </c>
      <c r="K11" s="184">
        <v>103.17</v>
      </c>
      <c r="L11" s="184">
        <v>101.67</v>
      </c>
      <c r="M11" s="236">
        <v>103.18</v>
      </c>
      <c r="N11" s="184">
        <v>104.83</v>
      </c>
      <c r="O11" s="187">
        <f t="shared" si="0"/>
        <v>110.02749999999997</v>
      </c>
    </row>
    <row r="12" spans="1:16" ht="18" customHeight="1">
      <c r="A12" s="237" t="s">
        <v>36</v>
      </c>
      <c r="B12" s="190" t="s">
        <v>34</v>
      </c>
      <c r="C12" s="184">
        <v>12.63</v>
      </c>
      <c r="D12" s="183">
        <v>12.09</v>
      </c>
      <c r="E12" s="185">
        <v>11.25</v>
      </c>
      <c r="F12" s="183">
        <v>10.63</v>
      </c>
      <c r="G12" s="184">
        <v>11.06</v>
      </c>
      <c r="H12" s="184">
        <v>11.75</v>
      </c>
      <c r="I12" s="184">
        <v>12.6</v>
      </c>
      <c r="J12" s="244">
        <v>13.5</v>
      </c>
      <c r="K12" s="184">
        <v>14.44</v>
      </c>
      <c r="L12" s="184">
        <v>15.44</v>
      </c>
      <c r="M12" s="236">
        <v>16.13</v>
      </c>
      <c r="N12" s="184">
        <v>17.309999999999999</v>
      </c>
      <c r="O12" s="187">
        <f t="shared" si="0"/>
        <v>13.235833333333332</v>
      </c>
    </row>
    <row r="13" spans="1:16" ht="18" customHeight="1">
      <c r="A13" s="237" t="s">
        <v>37</v>
      </c>
      <c r="B13" s="190" t="s">
        <v>34</v>
      </c>
      <c r="C13" s="184">
        <v>15.97</v>
      </c>
      <c r="D13" s="184">
        <v>15</v>
      </c>
      <c r="E13" s="185">
        <v>14.38</v>
      </c>
      <c r="F13" s="183">
        <v>13.75</v>
      </c>
      <c r="G13" s="184">
        <v>14.09</v>
      </c>
      <c r="H13" s="184">
        <v>14.72</v>
      </c>
      <c r="I13" s="184">
        <v>15.73</v>
      </c>
      <c r="J13" s="167">
        <v>16.84</v>
      </c>
      <c r="K13" s="184">
        <v>17.809999999999999</v>
      </c>
      <c r="L13" s="184">
        <v>18.66</v>
      </c>
      <c r="M13" s="236">
        <v>19.84</v>
      </c>
      <c r="N13" s="184">
        <v>21.28</v>
      </c>
      <c r="O13" s="187">
        <f t="shared" si="0"/>
        <v>16.505833333333332</v>
      </c>
    </row>
    <row r="14" spans="1:16" ht="18" customHeight="1">
      <c r="A14" s="235" t="s">
        <v>38</v>
      </c>
      <c r="B14" s="190" t="s">
        <v>34</v>
      </c>
      <c r="C14" s="184">
        <v>17.600000000000001</v>
      </c>
      <c r="D14" s="184">
        <v>19.690000000000001</v>
      </c>
      <c r="E14" s="185">
        <v>21.8</v>
      </c>
      <c r="F14" s="183">
        <v>23.75</v>
      </c>
      <c r="G14" s="184">
        <v>55.71</v>
      </c>
      <c r="H14" s="184">
        <v>67.87</v>
      </c>
      <c r="I14" s="184">
        <v>50.89</v>
      </c>
      <c r="J14" s="167">
        <v>45.69</v>
      </c>
      <c r="K14" s="184">
        <v>43.63</v>
      </c>
      <c r="L14" s="184">
        <v>58.33</v>
      </c>
      <c r="M14" s="236">
        <v>54.13</v>
      </c>
      <c r="N14" s="184">
        <v>56.13</v>
      </c>
      <c r="O14" s="187">
        <f t="shared" si="0"/>
        <v>42.935000000000002</v>
      </c>
    </row>
    <row r="15" spans="1:16" ht="18" customHeight="1">
      <c r="A15" s="235" t="s">
        <v>39</v>
      </c>
      <c r="B15" s="190" t="s">
        <v>34</v>
      </c>
      <c r="C15" s="184">
        <v>7.99</v>
      </c>
      <c r="D15" s="184">
        <v>7.41</v>
      </c>
      <c r="E15" s="184">
        <v>7.17</v>
      </c>
      <c r="F15" s="183">
        <v>6.83</v>
      </c>
      <c r="G15" s="184">
        <v>7.06</v>
      </c>
      <c r="H15" s="184">
        <v>7.44</v>
      </c>
      <c r="I15" s="184">
        <v>7.59</v>
      </c>
      <c r="J15" s="167">
        <v>7.81</v>
      </c>
      <c r="K15" s="184">
        <v>7.69</v>
      </c>
      <c r="L15" s="184">
        <v>8.31</v>
      </c>
      <c r="M15" s="236">
        <v>8.24</v>
      </c>
      <c r="N15" s="184">
        <v>8.4700000000000006</v>
      </c>
      <c r="O15" s="187">
        <f t="shared" si="0"/>
        <v>7.6674999999999995</v>
      </c>
    </row>
    <row r="16" spans="1:16" ht="18" customHeight="1">
      <c r="A16" s="235" t="s">
        <v>40</v>
      </c>
      <c r="B16" s="190" t="s">
        <v>41</v>
      </c>
      <c r="C16" s="184">
        <v>24.33</v>
      </c>
      <c r="D16" s="184">
        <v>24.33</v>
      </c>
      <c r="E16" s="184">
        <v>24</v>
      </c>
      <c r="F16" s="183">
        <v>23.71</v>
      </c>
      <c r="G16" s="184">
        <v>24.67</v>
      </c>
      <c r="H16" s="184">
        <v>25.5</v>
      </c>
      <c r="I16" s="184">
        <v>25.17</v>
      </c>
      <c r="J16" s="167">
        <v>25.17</v>
      </c>
      <c r="K16" s="184">
        <v>26</v>
      </c>
      <c r="L16" s="184">
        <v>26.5</v>
      </c>
      <c r="M16" s="236">
        <v>26.83</v>
      </c>
      <c r="N16" s="184">
        <v>27.2</v>
      </c>
      <c r="O16" s="187">
        <f t="shared" si="0"/>
        <v>25.284166666666668</v>
      </c>
    </row>
    <row r="17" spans="1:15" ht="18" customHeight="1">
      <c r="A17" s="235" t="s">
        <v>42</v>
      </c>
      <c r="B17" s="190" t="s">
        <v>41</v>
      </c>
      <c r="C17" s="184">
        <v>21.67</v>
      </c>
      <c r="D17" s="184">
        <v>22.5</v>
      </c>
      <c r="E17" s="184">
        <v>20.37</v>
      </c>
      <c r="F17" s="183">
        <v>20.170000000000002</v>
      </c>
      <c r="G17" s="184">
        <v>21.11</v>
      </c>
      <c r="H17" s="184">
        <v>21.46</v>
      </c>
      <c r="I17" s="184">
        <v>21.11</v>
      </c>
      <c r="J17" s="167">
        <v>21.07</v>
      </c>
      <c r="K17" s="184">
        <v>21.18</v>
      </c>
      <c r="L17" s="184">
        <v>21.31</v>
      </c>
      <c r="M17" s="236">
        <v>20.85</v>
      </c>
      <c r="N17" s="184">
        <v>20.46</v>
      </c>
      <c r="O17" s="187">
        <f t="shared" si="0"/>
        <v>21.105</v>
      </c>
    </row>
    <row r="18" spans="1:15" ht="18" customHeight="1">
      <c r="A18" s="237" t="s">
        <v>43</v>
      </c>
      <c r="B18" s="190" t="s">
        <v>44</v>
      </c>
      <c r="C18" s="185">
        <v>17.13</v>
      </c>
      <c r="D18" s="185">
        <v>17.16</v>
      </c>
      <c r="E18" s="185">
        <v>17.5</v>
      </c>
      <c r="F18" s="183">
        <v>17.34</v>
      </c>
      <c r="G18" s="185">
        <v>17.47</v>
      </c>
      <c r="H18" s="185">
        <v>17.559999999999999</v>
      </c>
      <c r="I18" s="185">
        <v>17.41</v>
      </c>
      <c r="J18" s="167">
        <v>17.34</v>
      </c>
      <c r="K18" s="185">
        <v>17.59</v>
      </c>
      <c r="L18" s="185">
        <v>17.97</v>
      </c>
      <c r="M18" s="236">
        <v>18.940000000000001</v>
      </c>
      <c r="N18" s="185">
        <v>19.309999999999999</v>
      </c>
      <c r="O18" s="187">
        <f t="shared" si="0"/>
        <v>17.726666666666667</v>
      </c>
    </row>
    <row r="19" spans="1:15" ht="18" customHeight="1">
      <c r="A19" s="237" t="s">
        <v>45</v>
      </c>
      <c r="B19" s="190" t="s">
        <v>44</v>
      </c>
      <c r="C19" s="185">
        <v>12.98</v>
      </c>
      <c r="D19" s="185">
        <v>13.41</v>
      </c>
      <c r="E19" s="185">
        <v>13.84</v>
      </c>
      <c r="F19" s="183">
        <v>14.31</v>
      </c>
      <c r="G19" s="185">
        <v>14.44</v>
      </c>
      <c r="H19" s="185">
        <v>14.63</v>
      </c>
      <c r="I19" s="185">
        <v>14.23</v>
      </c>
      <c r="J19" s="167">
        <v>14.53</v>
      </c>
      <c r="K19" s="185">
        <v>14.75</v>
      </c>
      <c r="L19" s="185">
        <v>14.5</v>
      </c>
      <c r="M19" s="236">
        <v>14.88</v>
      </c>
      <c r="N19" s="185">
        <v>15.56</v>
      </c>
      <c r="O19" s="187">
        <f t="shared" si="0"/>
        <v>14.338333333333333</v>
      </c>
    </row>
    <row r="20" spans="1:15" ht="18" customHeight="1">
      <c r="A20" s="235" t="s">
        <v>46</v>
      </c>
      <c r="B20" s="190" t="s">
        <v>47</v>
      </c>
      <c r="C20" s="185">
        <v>3.41</v>
      </c>
      <c r="D20" s="185">
        <v>3.16</v>
      </c>
      <c r="E20" s="185">
        <v>3.13</v>
      </c>
      <c r="F20" s="183">
        <v>3.06</v>
      </c>
      <c r="G20" s="185">
        <v>3.06</v>
      </c>
      <c r="H20" s="185">
        <v>3.19</v>
      </c>
      <c r="I20" s="185">
        <v>3.31</v>
      </c>
      <c r="J20" s="167">
        <v>3.28</v>
      </c>
      <c r="K20" s="185">
        <v>3.43</v>
      </c>
      <c r="L20" s="185">
        <v>3.39</v>
      </c>
      <c r="M20" s="236">
        <v>3.49</v>
      </c>
      <c r="N20" s="185">
        <v>3.59</v>
      </c>
      <c r="O20" s="187">
        <f t="shared" si="0"/>
        <v>3.2916666666666665</v>
      </c>
    </row>
    <row r="21" spans="1:15" ht="18" customHeight="1">
      <c r="A21" s="235" t="s">
        <v>48</v>
      </c>
      <c r="B21" s="190" t="s">
        <v>49</v>
      </c>
      <c r="C21" s="185">
        <v>7.03</v>
      </c>
      <c r="D21" s="185">
        <v>6.87</v>
      </c>
      <c r="E21" s="185">
        <v>6.84</v>
      </c>
      <c r="F21" s="183">
        <v>6.81</v>
      </c>
      <c r="G21" s="185">
        <v>6.89</v>
      </c>
      <c r="H21" s="185">
        <v>7</v>
      </c>
      <c r="I21" s="185">
        <v>7.11</v>
      </c>
      <c r="J21" s="167">
        <v>7.27</v>
      </c>
      <c r="K21" s="185">
        <v>7.47</v>
      </c>
      <c r="L21" s="185">
        <v>7.63</v>
      </c>
      <c r="M21" s="236">
        <v>7.53</v>
      </c>
      <c r="N21" s="185">
        <v>7.47</v>
      </c>
      <c r="O21" s="187">
        <f t="shared" si="0"/>
        <v>7.1599999999999993</v>
      </c>
    </row>
    <row r="22" spans="1:15" ht="18" customHeight="1">
      <c r="A22" s="235" t="s">
        <v>50</v>
      </c>
      <c r="B22" s="190" t="s">
        <v>47</v>
      </c>
      <c r="C22" s="185">
        <v>320.63</v>
      </c>
      <c r="D22" s="185">
        <v>309.38</v>
      </c>
      <c r="E22" s="185">
        <v>318.75</v>
      </c>
      <c r="F22" s="183">
        <v>323.13</v>
      </c>
      <c r="G22" s="185">
        <v>329.69</v>
      </c>
      <c r="H22" s="185">
        <v>330</v>
      </c>
      <c r="I22" s="185">
        <v>328.75</v>
      </c>
      <c r="J22" s="167">
        <v>327.5</v>
      </c>
      <c r="K22" s="185">
        <v>323.75</v>
      </c>
      <c r="L22" s="185">
        <v>323.13</v>
      </c>
      <c r="M22" s="236">
        <v>332.5</v>
      </c>
      <c r="N22" s="185">
        <v>338.13</v>
      </c>
      <c r="O22" s="187">
        <f t="shared" si="0"/>
        <v>325.44499999999999</v>
      </c>
    </row>
    <row r="23" spans="1:15" ht="18" customHeight="1">
      <c r="A23" s="235" t="s">
        <v>51</v>
      </c>
      <c r="B23" s="190" t="s">
        <v>47</v>
      </c>
      <c r="C23" s="185">
        <v>201.56</v>
      </c>
      <c r="D23" s="185">
        <v>199.38</v>
      </c>
      <c r="E23" s="185">
        <v>208.75</v>
      </c>
      <c r="F23" s="183">
        <v>211.56</v>
      </c>
      <c r="G23" s="185">
        <v>211.25</v>
      </c>
      <c r="H23" s="185">
        <v>204.38</v>
      </c>
      <c r="I23" s="185">
        <v>205.31</v>
      </c>
      <c r="J23" s="167">
        <v>206.88</v>
      </c>
      <c r="K23" s="185">
        <v>204.69</v>
      </c>
      <c r="L23" s="185">
        <v>208.13</v>
      </c>
      <c r="M23" s="236">
        <v>201</v>
      </c>
      <c r="N23" s="185">
        <v>213.44</v>
      </c>
      <c r="O23" s="187">
        <f t="shared" si="0"/>
        <v>206.36083333333337</v>
      </c>
    </row>
    <row r="24" spans="1:15" ht="18" customHeight="1">
      <c r="A24" s="235" t="s">
        <v>52</v>
      </c>
      <c r="B24" s="190" t="s">
        <v>47</v>
      </c>
      <c r="C24" s="185">
        <v>165.94</v>
      </c>
      <c r="D24" s="185">
        <v>166.88</v>
      </c>
      <c r="E24" s="185">
        <v>171.25</v>
      </c>
      <c r="F24" s="183">
        <v>172.19</v>
      </c>
      <c r="G24" s="185">
        <v>175</v>
      </c>
      <c r="H24" s="185">
        <v>175.63</v>
      </c>
      <c r="I24" s="185">
        <v>173.13</v>
      </c>
      <c r="J24" s="167">
        <v>174.06</v>
      </c>
      <c r="K24" s="185">
        <v>170.94</v>
      </c>
      <c r="L24" s="185">
        <v>173.75</v>
      </c>
      <c r="M24" s="236">
        <v>173.44</v>
      </c>
      <c r="N24" s="185">
        <v>175.63</v>
      </c>
      <c r="O24" s="187">
        <f t="shared" si="0"/>
        <v>172.32000000000002</v>
      </c>
    </row>
    <row r="25" spans="1:15" ht="18" customHeight="1">
      <c r="A25" s="235" t="s">
        <v>53</v>
      </c>
      <c r="B25" s="190" t="s">
        <v>47</v>
      </c>
      <c r="C25" s="185">
        <v>195</v>
      </c>
      <c r="D25" s="185">
        <v>196.56</v>
      </c>
      <c r="E25" s="185">
        <v>195</v>
      </c>
      <c r="F25" s="183">
        <v>195.94</v>
      </c>
      <c r="G25" s="185">
        <v>200.31</v>
      </c>
      <c r="H25" s="185">
        <v>203.44</v>
      </c>
      <c r="I25" s="185">
        <v>203.69</v>
      </c>
      <c r="J25" s="167">
        <v>199.06</v>
      </c>
      <c r="K25" s="185">
        <v>201.56</v>
      </c>
      <c r="L25" s="185">
        <v>203.75</v>
      </c>
      <c r="M25" s="236">
        <v>209.38</v>
      </c>
      <c r="N25" s="185">
        <v>211.88</v>
      </c>
      <c r="O25" s="187">
        <f t="shared" si="0"/>
        <v>201.29750000000001</v>
      </c>
    </row>
    <row r="26" spans="1:15" ht="18" customHeight="1">
      <c r="A26" s="235" t="s">
        <v>54</v>
      </c>
      <c r="B26" s="190" t="s">
        <v>47</v>
      </c>
      <c r="C26" s="185">
        <v>110</v>
      </c>
      <c r="D26" s="185">
        <v>114.06</v>
      </c>
      <c r="E26" s="185">
        <v>114.69</v>
      </c>
      <c r="F26" s="183">
        <v>116.88</v>
      </c>
      <c r="G26" s="185">
        <v>118.75</v>
      </c>
      <c r="H26" s="185">
        <v>120.19</v>
      </c>
      <c r="I26" s="185">
        <v>122.5</v>
      </c>
      <c r="J26" s="167">
        <v>120.31</v>
      </c>
      <c r="K26" s="185">
        <v>122.19</v>
      </c>
      <c r="L26" s="185">
        <v>123.13</v>
      </c>
      <c r="M26" s="236">
        <v>124.69</v>
      </c>
      <c r="N26" s="185">
        <v>130.31</v>
      </c>
      <c r="O26" s="187">
        <f t="shared" si="0"/>
        <v>119.80833333333332</v>
      </c>
    </row>
    <row r="27" spans="1:15" ht="18" customHeight="1">
      <c r="A27" s="235" t="s">
        <v>55</v>
      </c>
      <c r="B27" s="190" t="s">
        <v>47</v>
      </c>
      <c r="C27" s="185">
        <v>92.5</v>
      </c>
      <c r="D27" s="185">
        <v>97.5</v>
      </c>
      <c r="E27" s="185">
        <v>97.19</v>
      </c>
      <c r="F27" s="183">
        <v>98.13</v>
      </c>
      <c r="G27" s="185">
        <v>96.88</v>
      </c>
      <c r="H27" s="185">
        <v>98.13</v>
      </c>
      <c r="I27" s="185">
        <v>99.06</v>
      </c>
      <c r="J27" s="167">
        <v>95.63</v>
      </c>
      <c r="K27" s="185">
        <v>98.13</v>
      </c>
      <c r="L27" s="185">
        <v>99.69</v>
      </c>
      <c r="M27" s="236">
        <v>100.31</v>
      </c>
      <c r="N27" s="185">
        <v>102.19</v>
      </c>
      <c r="O27" s="187">
        <f t="shared" si="0"/>
        <v>97.944999999999993</v>
      </c>
    </row>
    <row r="28" spans="1:15" ht="18" customHeight="1">
      <c r="A28" s="235" t="s">
        <v>56</v>
      </c>
      <c r="B28" s="190" t="s">
        <v>57</v>
      </c>
      <c r="C28" s="185">
        <v>1.47</v>
      </c>
      <c r="D28" s="185">
        <v>1.48</v>
      </c>
      <c r="E28" s="185">
        <v>1.59</v>
      </c>
      <c r="F28" s="183">
        <v>1.62</v>
      </c>
      <c r="G28" s="185">
        <v>1.75</v>
      </c>
      <c r="H28" s="185">
        <v>1.74</v>
      </c>
      <c r="I28" s="185">
        <v>1.73</v>
      </c>
      <c r="J28" s="167">
        <v>1.69</v>
      </c>
      <c r="K28" s="185">
        <v>1.63</v>
      </c>
      <c r="L28" s="185">
        <v>1.63</v>
      </c>
      <c r="M28" s="236">
        <v>1.6</v>
      </c>
      <c r="N28" s="185">
        <v>1.75</v>
      </c>
      <c r="O28" s="187">
        <f t="shared" si="0"/>
        <v>1.64</v>
      </c>
    </row>
    <row r="29" spans="1:15" ht="18" customHeight="1">
      <c r="A29" s="235" t="s">
        <v>58</v>
      </c>
      <c r="B29" s="190" t="s">
        <v>59</v>
      </c>
      <c r="C29" s="185">
        <v>3.92</v>
      </c>
      <c r="D29" s="185">
        <v>3.8</v>
      </c>
      <c r="E29" s="185">
        <v>4.0999999999999996</v>
      </c>
      <c r="F29" s="183">
        <v>3.96</v>
      </c>
      <c r="G29" s="185">
        <v>3.86</v>
      </c>
      <c r="H29" s="185">
        <v>3.68</v>
      </c>
      <c r="I29" s="185">
        <v>3.54</v>
      </c>
      <c r="J29" s="167">
        <v>3.41</v>
      </c>
      <c r="K29" s="185">
        <v>3.29</v>
      </c>
      <c r="L29" s="185">
        <v>3.38</v>
      </c>
      <c r="M29" s="236">
        <v>3.88</v>
      </c>
      <c r="N29" s="185">
        <v>3.81</v>
      </c>
      <c r="O29" s="187">
        <f t="shared" si="0"/>
        <v>3.7191666666666676</v>
      </c>
    </row>
    <row r="30" spans="1:15" ht="18" customHeight="1">
      <c r="A30" s="235" t="s">
        <v>60</v>
      </c>
      <c r="B30" s="190" t="s">
        <v>49</v>
      </c>
      <c r="C30" s="185">
        <v>3.9</v>
      </c>
      <c r="D30" s="185">
        <v>3.85</v>
      </c>
      <c r="E30" s="185">
        <v>3.8</v>
      </c>
      <c r="F30" s="183">
        <v>3.79</v>
      </c>
      <c r="G30" s="185">
        <v>3.59</v>
      </c>
      <c r="H30" s="185">
        <v>3.59</v>
      </c>
      <c r="I30" s="185">
        <v>3.4</v>
      </c>
      <c r="J30" s="167">
        <v>3.75</v>
      </c>
      <c r="K30" s="185">
        <v>3.86</v>
      </c>
      <c r="L30" s="185">
        <v>3.85</v>
      </c>
      <c r="M30" s="236">
        <v>3.8</v>
      </c>
      <c r="N30" s="185">
        <v>3.64</v>
      </c>
      <c r="O30" s="187">
        <f t="shared" si="0"/>
        <v>3.7349999999999999</v>
      </c>
    </row>
    <row r="31" spans="1:15" ht="18" customHeight="1">
      <c r="A31" s="235" t="s">
        <v>61</v>
      </c>
      <c r="B31" s="190" t="s">
        <v>62</v>
      </c>
      <c r="C31" s="185">
        <v>0.93</v>
      </c>
      <c r="D31" s="185">
        <v>0.95</v>
      </c>
      <c r="E31" s="185">
        <v>0.94</v>
      </c>
      <c r="F31" s="183">
        <v>1.02</v>
      </c>
      <c r="G31" s="185">
        <v>0.91</v>
      </c>
      <c r="H31" s="185">
        <v>0.89</v>
      </c>
      <c r="I31" s="185">
        <v>0.83</v>
      </c>
      <c r="J31" s="167">
        <v>0.95</v>
      </c>
      <c r="K31" s="185">
        <v>0.98</v>
      </c>
      <c r="L31" s="185">
        <v>0.98</v>
      </c>
      <c r="M31" s="236">
        <v>0.98</v>
      </c>
      <c r="N31" s="185">
        <v>0.98</v>
      </c>
      <c r="O31" s="187">
        <f t="shared" si="0"/>
        <v>0.94500000000000017</v>
      </c>
    </row>
    <row r="32" spans="1:15" ht="18" customHeight="1">
      <c r="A32" s="237" t="s">
        <v>63</v>
      </c>
      <c r="B32" s="190" t="s">
        <v>44</v>
      </c>
      <c r="C32" s="185"/>
      <c r="D32" s="185"/>
      <c r="E32" s="185"/>
      <c r="F32" s="183"/>
      <c r="G32" s="185">
        <v>6.77</v>
      </c>
      <c r="H32" s="185">
        <v>6.62</v>
      </c>
      <c r="I32" s="185">
        <v>6.03</v>
      </c>
      <c r="J32" s="167">
        <v>5.86</v>
      </c>
      <c r="K32" s="185">
        <v>5.8</v>
      </c>
      <c r="L32" s="185">
        <v>6.06</v>
      </c>
      <c r="M32" s="236">
        <v>6.25</v>
      </c>
      <c r="N32" s="185">
        <v>6.87</v>
      </c>
      <c r="O32" s="187">
        <f t="shared" si="0"/>
        <v>6.2824999999999998</v>
      </c>
    </row>
    <row r="33" spans="1:15" ht="18" customHeight="1">
      <c r="A33" s="235" t="s">
        <v>64</v>
      </c>
      <c r="B33" s="190" t="s">
        <v>49</v>
      </c>
      <c r="C33" s="185">
        <v>0.73</v>
      </c>
      <c r="D33" s="185">
        <v>0.72</v>
      </c>
      <c r="E33" s="185">
        <v>0.67</v>
      </c>
      <c r="F33" s="183">
        <v>0.68</v>
      </c>
      <c r="G33" s="185">
        <v>0.74</v>
      </c>
      <c r="H33" s="185">
        <v>0.71</v>
      </c>
      <c r="I33" s="185">
        <v>0.77</v>
      </c>
      <c r="J33" s="167">
        <v>0.73</v>
      </c>
      <c r="K33" s="185">
        <v>0.76</v>
      </c>
      <c r="L33" s="185">
        <v>0.83</v>
      </c>
      <c r="M33" s="236">
        <v>0.76</v>
      </c>
      <c r="N33" s="185">
        <v>0.8</v>
      </c>
      <c r="O33" s="187">
        <f t="shared" si="0"/>
        <v>0.7416666666666667</v>
      </c>
    </row>
    <row r="34" spans="1:15" ht="18" customHeight="1">
      <c r="A34" s="235" t="s">
        <v>68</v>
      </c>
      <c r="B34" s="190" t="s">
        <v>82</v>
      </c>
      <c r="C34" s="185">
        <v>0.13</v>
      </c>
      <c r="D34" s="185">
        <v>0.13</v>
      </c>
      <c r="E34" s="185">
        <v>0.12</v>
      </c>
      <c r="F34" s="183">
        <v>0.13</v>
      </c>
      <c r="G34" s="185">
        <v>0.15</v>
      </c>
      <c r="H34" s="185">
        <v>0.15</v>
      </c>
      <c r="I34" s="185">
        <v>0.18</v>
      </c>
      <c r="J34" s="167">
        <v>0.17</v>
      </c>
      <c r="K34" s="185">
        <v>0.16</v>
      </c>
      <c r="L34" s="185">
        <v>0.16</v>
      </c>
      <c r="M34" s="236">
        <v>0.15</v>
      </c>
      <c r="N34" s="185">
        <v>0.15</v>
      </c>
      <c r="O34" s="187">
        <f t="shared" si="0"/>
        <v>0.14833333333333329</v>
      </c>
    </row>
    <row r="35" spans="1:15" ht="18" customHeight="1">
      <c r="A35" s="245" t="s">
        <v>65</v>
      </c>
      <c r="B35" s="190" t="s">
        <v>82</v>
      </c>
      <c r="C35" s="246">
        <v>18.5</v>
      </c>
      <c r="D35" s="185">
        <v>18.28</v>
      </c>
      <c r="E35" s="185">
        <v>17.62</v>
      </c>
      <c r="F35" s="183">
        <v>18.11</v>
      </c>
      <c r="G35" s="185">
        <v>18.829999999999998</v>
      </c>
      <c r="H35" s="185">
        <v>19.28</v>
      </c>
      <c r="I35" s="185">
        <v>19.03</v>
      </c>
      <c r="J35" s="167">
        <v>19.22</v>
      </c>
      <c r="K35" s="185">
        <v>19.309999999999999</v>
      </c>
      <c r="L35" s="185">
        <v>19.940000000000001</v>
      </c>
      <c r="M35" s="236">
        <v>19.16</v>
      </c>
      <c r="N35" s="185">
        <v>19.07</v>
      </c>
      <c r="O35" s="187">
        <f t="shared" si="0"/>
        <v>18.862500000000001</v>
      </c>
    </row>
    <row r="36" spans="1:15" ht="15.75" customHeight="1">
      <c r="A36" s="245" t="s">
        <v>79</v>
      </c>
      <c r="B36" s="190" t="s">
        <v>81</v>
      </c>
      <c r="C36" s="246">
        <v>3</v>
      </c>
      <c r="D36" s="191">
        <v>3.75</v>
      </c>
      <c r="E36" s="191">
        <v>4.25</v>
      </c>
      <c r="F36" s="191">
        <v>3</v>
      </c>
      <c r="G36" s="185">
        <v>2.5</v>
      </c>
      <c r="H36" s="191">
        <v>2.5</v>
      </c>
      <c r="I36" s="191">
        <v>2.5099999999999998</v>
      </c>
      <c r="J36" s="244">
        <v>2.5</v>
      </c>
      <c r="K36" s="191">
        <v>2.5</v>
      </c>
      <c r="L36" s="191">
        <v>3</v>
      </c>
      <c r="M36" s="181">
        <v>2.75</v>
      </c>
      <c r="N36" s="181">
        <v>2.5</v>
      </c>
      <c r="O36" s="187">
        <f t="shared" si="0"/>
        <v>2.8966666666666665</v>
      </c>
    </row>
    <row r="37" spans="1:15" ht="16.5" customHeight="1">
      <c r="A37" s="192" t="s">
        <v>80</v>
      </c>
      <c r="B37" s="193" t="s">
        <v>81</v>
      </c>
      <c r="C37" s="198">
        <v>0.5</v>
      </c>
      <c r="D37" s="198">
        <v>0.6</v>
      </c>
      <c r="E37" s="198">
        <v>0.6</v>
      </c>
      <c r="F37" s="198">
        <v>0.6</v>
      </c>
      <c r="G37" s="194">
        <v>0.6</v>
      </c>
      <c r="H37" s="198">
        <v>0.6</v>
      </c>
      <c r="I37" s="198">
        <v>0.67</v>
      </c>
      <c r="J37" s="240">
        <v>0.73</v>
      </c>
      <c r="K37" s="240">
        <v>0.68</v>
      </c>
      <c r="L37" s="198">
        <v>0.7</v>
      </c>
      <c r="M37" s="198">
        <v>0.7</v>
      </c>
      <c r="N37" s="198">
        <v>0.6</v>
      </c>
      <c r="O37" s="194">
        <f t="shared" si="0"/>
        <v>0.63166666666666671</v>
      </c>
    </row>
    <row r="38" spans="1:15" ht="16.5" customHeight="1">
      <c r="A38" s="243" t="s">
        <v>73</v>
      </c>
      <c r="B38" s="24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242"/>
    </row>
    <row r="39" spans="1:15" ht="12.75" customHeight="1"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</row>
    <row r="40" spans="1:15" ht="12.75" customHeight="1"/>
    <row r="41" spans="1:15" ht="12.75" customHeight="1"/>
    <row r="42" spans="1:15" ht="12.75" customHeight="1">
      <c r="F42" s="58"/>
    </row>
    <row r="43" spans="1:15" ht="12.75" customHeight="1">
      <c r="E43" s="58"/>
    </row>
    <row r="44" spans="1:15" ht="12.75" customHeight="1"/>
    <row r="45" spans="1:15" ht="12.75" customHeight="1"/>
    <row r="46" spans="1:15" ht="12.75" customHeight="1"/>
    <row r="47" spans="1:15" ht="12.75" customHeight="1"/>
    <row r="48" spans="1:1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C5:D5"/>
  </mergeCells>
  <pageMargins left="0.78740157499999996" right="0.78740157499999996" top="0.984251969" bottom="0.984251969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selection sqref="A1:XFD1048576"/>
    </sheetView>
  </sheetViews>
  <sheetFormatPr defaultColWidth="14.42578125" defaultRowHeight="15" customHeight="1"/>
  <cols>
    <col min="1" max="1" width="17.5703125" style="60" customWidth="1"/>
    <col min="2" max="2" width="8.28515625" style="60" customWidth="1"/>
    <col min="3" max="3" width="11" style="60" customWidth="1"/>
    <col min="4" max="4" width="11.140625" style="60" customWidth="1"/>
    <col min="5" max="5" width="11.28515625" style="60" customWidth="1"/>
    <col min="6" max="6" width="11.5703125" style="60" customWidth="1"/>
    <col min="7" max="7" width="11.42578125" style="60" customWidth="1"/>
    <col min="8" max="8" width="11" style="60" customWidth="1"/>
    <col min="9" max="9" width="11.5703125" style="60" customWidth="1"/>
    <col min="10" max="10" width="10.5703125" style="60" customWidth="1"/>
    <col min="11" max="11" width="9.28515625" style="60" customWidth="1"/>
    <col min="12" max="12" width="9" style="60" customWidth="1"/>
    <col min="13" max="13" width="9.28515625" style="60" customWidth="1"/>
    <col min="14" max="14" width="8.42578125" style="60" customWidth="1"/>
    <col min="15" max="15" width="7.7109375" style="60" customWidth="1"/>
    <col min="16" max="16" width="8.85546875" style="60" customWidth="1"/>
    <col min="17" max="17" width="9.5703125" style="60" customWidth="1"/>
    <col min="18" max="18" width="11.140625" style="60" customWidth="1"/>
    <col min="19" max="19" width="22.140625" style="60" hidden="1" customWidth="1"/>
    <col min="20" max="35" width="11" style="60" customWidth="1"/>
    <col min="36" max="16384" width="14.42578125" style="60"/>
  </cols>
  <sheetData>
    <row r="1" spans="1:16" ht="16.5" customHeight="1"/>
    <row r="2" spans="1:16" ht="12" customHeight="1">
      <c r="B2" s="167" t="s">
        <v>0</v>
      </c>
    </row>
    <row r="3" spans="1:16" ht="18" customHeight="1">
      <c r="B3" s="167" t="s">
        <v>1</v>
      </c>
    </row>
    <row r="4" spans="1:16" ht="12.75" customHeight="1">
      <c r="A4" s="167" t="s">
        <v>83</v>
      </c>
    </row>
    <row r="5" spans="1:16" ht="12.75" customHeight="1">
      <c r="A5" s="168" t="s">
        <v>84</v>
      </c>
      <c r="C5" s="248"/>
      <c r="E5" s="58" t="s">
        <v>85</v>
      </c>
      <c r="F5" s="58"/>
      <c r="G5" s="58"/>
    </row>
    <row r="6" spans="1:16" ht="16.5" customHeight="1">
      <c r="A6" s="167" t="s">
        <v>86</v>
      </c>
      <c r="C6" s="167" t="s">
        <v>87</v>
      </c>
      <c r="G6" s="167"/>
      <c r="K6" s="58" t="s">
        <v>88</v>
      </c>
    </row>
    <row r="7" spans="1:16" ht="18" customHeight="1">
      <c r="A7" s="169" t="s">
        <v>9</v>
      </c>
      <c r="B7" s="170"/>
      <c r="C7" s="171"/>
      <c r="D7" s="172"/>
      <c r="E7" s="170"/>
      <c r="F7" s="170"/>
      <c r="G7" s="173" t="s">
        <v>10</v>
      </c>
      <c r="H7" s="172"/>
      <c r="I7" s="172"/>
      <c r="J7" s="170"/>
      <c r="K7" s="174"/>
      <c r="L7" s="170"/>
      <c r="M7" s="170"/>
      <c r="N7" s="175"/>
      <c r="O7" s="223"/>
      <c r="P7" s="224"/>
    </row>
    <row r="8" spans="1:16" ht="17.25" customHeight="1">
      <c r="A8" s="225" t="s">
        <v>11</v>
      </c>
      <c r="B8" s="227" t="s">
        <v>12</v>
      </c>
      <c r="C8" s="227" t="s">
        <v>13</v>
      </c>
      <c r="D8" s="228" t="s">
        <v>14</v>
      </c>
      <c r="E8" s="227" t="s">
        <v>17</v>
      </c>
      <c r="F8" s="227" t="s">
        <v>18</v>
      </c>
      <c r="G8" s="227" t="s">
        <v>19</v>
      </c>
      <c r="H8" s="228" t="s">
        <v>20</v>
      </c>
      <c r="I8" s="227" t="s">
        <v>21</v>
      </c>
      <c r="J8" s="227" t="s">
        <v>22</v>
      </c>
      <c r="K8" s="228" t="s">
        <v>23</v>
      </c>
      <c r="L8" s="227" t="s">
        <v>24</v>
      </c>
      <c r="M8" s="227" t="s">
        <v>25</v>
      </c>
      <c r="N8" s="228" t="s">
        <v>33</v>
      </c>
      <c r="O8" s="230" t="s">
        <v>27</v>
      </c>
    </row>
    <row r="9" spans="1:16" ht="15" hidden="1" customHeight="1">
      <c r="A9" s="231"/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4"/>
      <c r="N9" s="233"/>
      <c r="O9" s="180"/>
    </row>
    <row r="10" spans="1:16" ht="18" customHeight="1">
      <c r="A10" s="235" t="s">
        <v>30</v>
      </c>
      <c r="B10" s="190" t="s">
        <v>34</v>
      </c>
      <c r="C10" s="183">
        <v>91.85</v>
      </c>
      <c r="D10" s="184">
        <v>113.73</v>
      </c>
      <c r="E10" s="185">
        <v>113.62</v>
      </c>
      <c r="F10" s="183">
        <v>92.23</v>
      </c>
      <c r="G10" s="186">
        <v>94.69</v>
      </c>
      <c r="H10" s="184">
        <v>96.94</v>
      </c>
      <c r="I10" s="184">
        <v>93.96</v>
      </c>
      <c r="J10" s="249">
        <v>101.25</v>
      </c>
      <c r="K10" s="184">
        <v>108.23</v>
      </c>
      <c r="L10" s="184">
        <v>108.9</v>
      </c>
      <c r="M10" s="236">
        <v>117.73</v>
      </c>
      <c r="N10" s="184">
        <v>127.64</v>
      </c>
      <c r="O10" s="187">
        <f t="shared" ref="O10:O37" si="0">AVERAGE(C10:N10)</f>
        <v>105.06416666666667</v>
      </c>
    </row>
    <row r="11" spans="1:16" ht="18" customHeight="1">
      <c r="A11" s="237" t="s">
        <v>35</v>
      </c>
      <c r="B11" s="190" t="s">
        <v>34</v>
      </c>
      <c r="C11" s="184">
        <v>106</v>
      </c>
      <c r="D11" s="184">
        <v>125.27</v>
      </c>
      <c r="E11" s="185">
        <v>123.91</v>
      </c>
      <c r="F11" s="183">
        <v>107.75</v>
      </c>
      <c r="G11" s="184">
        <v>109.33</v>
      </c>
      <c r="H11" s="184">
        <v>108.84</v>
      </c>
      <c r="I11" s="184">
        <v>104.75</v>
      </c>
      <c r="J11" s="249">
        <v>110.4</v>
      </c>
      <c r="K11" s="184">
        <v>117.46</v>
      </c>
      <c r="L11" s="184">
        <v>116.96</v>
      </c>
      <c r="M11" s="236">
        <v>124.45</v>
      </c>
      <c r="N11" s="184">
        <v>136.99</v>
      </c>
      <c r="O11" s="187">
        <f t="shared" si="0"/>
        <v>116.00916666666667</v>
      </c>
    </row>
    <row r="12" spans="1:16" ht="18" customHeight="1">
      <c r="A12" s="237" t="s">
        <v>36</v>
      </c>
      <c r="B12" s="190" t="s">
        <v>34</v>
      </c>
      <c r="C12" s="184">
        <v>16.600000000000001</v>
      </c>
      <c r="D12" s="183">
        <v>14.33</v>
      </c>
      <c r="E12" s="185">
        <v>12.33</v>
      </c>
      <c r="F12" s="183">
        <v>11.06</v>
      </c>
      <c r="G12" s="184">
        <v>10.91</v>
      </c>
      <c r="H12" s="184">
        <v>11.1</v>
      </c>
      <c r="I12" s="184">
        <v>11.12</v>
      </c>
      <c r="J12" s="249">
        <v>11.86</v>
      </c>
      <c r="K12" s="184">
        <v>12.11</v>
      </c>
      <c r="L12" s="184">
        <v>12.19</v>
      </c>
      <c r="M12" s="236">
        <v>11.89</v>
      </c>
      <c r="N12" s="184">
        <v>11.71</v>
      </c>
      <c r="O12" s="187">
        <f t="shared" si="0"/>
        <v>12.2675</v>
      </c>
    </row>
    <row r="13" spans="1:16" ht="18" customHeight="1">
      <c r="A13" s="237" t="s">
        <v>37</v>
      </c>
      <c r="B13" s="190" t="s">
        <v>34</v>
      </c>
      <c r="C13" s="184">
        <v>20.5</v>
      </c>
      <c r="D13" s="184">
        <v>18</v>
      </c>
      <c r="E13" s="185">
        <v>15.53</v>
      </c>
      <c r="F13" s="183">
        <v>14.38</v>
      </c>
      <c r="G13" s="184">
        <v>13.91</v>
      </c>
      <c r="H13" s="184">
        <v>14.01</v>
      </c>
      <c r="I13" s="184">
        <v>14.15</v>
      </c>
      <c r="J13" s="242">
        <v>14.5</v>
      </c>
      <c r="K13" s="184">
        <v>14.63</v>
      </c>
      <c r="L13" s="184">
        <v>14.81</v>
      </c>
      <c r="M13" s="236">
        <v>15</v>
      </c>
      <c r="N13" s="184">
        <v>14.83</v>
      </c>
      <c r="O13" s="187">
        <f t="shared" si="0"/>
        <v>15.35416666666667</v>
      </c>
    </row>
    <row r="14" spans="1:16" ht="18" customHeight="1">
      <c r="A14" s="235" t="s">
        <v>38</v>
      </c>
      <c r="B14" s="190" t="s">
        <v>34</v>
      </c>
      <c r="C14" s="184">
        <v>63.43</v>
      </c>
      <c r="D14" s="184">
        <v>60</v>
      </c>
      <c r="E14" s="185">
        <v>56.25</v>
      </c>
      <c r="F14" s="183">
        <v>50.15</v>
      </c>
      <c r="G14" s="184">
        <v>27.47</v>
      </c>
      <c r="H14" s="184">
        <v>24.05</v>
      </c>
      <c r="I14" s="184">
        <v>20.84</v>
      </c>
      <c r="J14" s="242">
        <v>20.59</v>
      </c>
      <c r="K14" s="184">
        <v>26.57</v>
      </c>
      <c r="L14" s="184">
        <v>28.99</v>
      </c>
      <c r="M14" s="236">
        <v>27.89</v>
      </c>
      <c r="N14" s="184">
        <v>27.59</v>
      </c>
      <c r="O14" s="187">
        <f t="shared" si="0"/>
        <v>36.151666666666664</v>
      </c>
    </row>
    <row r="15" spans="1:16" ht="18" customHeight="1">
      <c r="A15" s="235" t="s">
        <v>39</v>
      </c>
      <c r="B15" s="190" t="s">
        <v>34</v>
      </c>
      <c r="C15" s="184">
        <v>8.5299999999999994</v>
      </c>
      <c r="D15" s="184">
        <v>8.06</v>
      </c>
      <c r="E15" s="184">
        <v>7.13</v>
      </c>
      <c r="F15" s="183">
        <v>7.34</v>
      </c>
      <c r="G15" s="184">
        <v>7.34</v>
      </c>
      <c r="H15" s="184">
        <v>7.29</v>
      </c>
      <c r="I15" s="184">
        <v>7.21</v>
      </c>
      <c r="J15" s="242">
        <v>7.52</v>
      </c>
      <c r="K15" s="184">
        <v>7.34</v>
      </c>
      <c r="L15" s="184">
        <v>7.82</v>
      </c>
      <c r="M15" s="236">
        <v>8.82</v>
      </c>
      <c r="N15" s="184">
        <v>11.05</v>
      </c>
      <c r="O15" s="187">
        <f t="shared" si="0"/>
        <v>7.9541666666666666</v>
      </c>
    </row>
    <row r="16" spans="1:16" ht="18" customHeight="1">
      <c r="A16" s="235" t="s">
        <v>40</v>
      </c>
      <c r="B16" s="190" t="s">
        <v>41</v>
      </c>
      <c r="C16" s="184">
        <v>27.5</v>
      </c>
      <c r="D16" s="184">
        <v>27.17</v>
      </c>
      <c r="E16" s="184">
        <v>27.67</v>
      </c>
      <c r="F16" s="183">
        <v>28</v>
      </c>
      <c r="G16" s="184">
        <v>26.83</v>
      </c>
      <c r="H16" s="184">
        <v>26.88</v>
      </c>
      <c r="I16" s="184">
        <v>28.01</v>
      </c>
      <c r="J16" s="242">
        <v>29.23</v>
      </c>
      <c r="K16" s="184">
        <v>27.22</v>
      </c>
      <c r="L16" s="184">
        <v>29.65</v>
      </c>
      <c r="M16" s="236">
        <v>30.66</v>
      </c>
      <c r="N16" s="184">
        <v>31.32</v>
      </c>
      <c r="O16" s="187">
        <f t="shared" si="0"/>
        <v>28.344999999999999</v>
      </c>
    </row>
    <row r="17" spans="1:15" ht="18" customHeight="1">
      <c r="A17" s="235" t="s">
        <v>42</v>
      </c>
      <c r="B17" s="190" t="s">
        <v>41</v>
      </c>
      <c r="C17" s="184">
        <v>23.08</v>
      </c>
      <c r="D17" s="184">
        <v>23.35</v>
      </c>
      <c r="E17" s="184">
        <v>24.07</v>
      </c>
      <c r="F17" s="183">
        <v>24.25</v>
      </c>
      <c r="G17" s="184">
        <v>23</v>
      </c>
      <c r="H17" s="184">
        <v>24.12</v>
      </c>
      <c r="I17" s="184">
        <v>23.46</v>
      </c>
      <c r="J17" s="242">
        <v>23.89</v>
      </c>
      <c r="K17" s="184">
        <v>24.48</v>
      </c>
      <c r="L17" s="184">
        <v>25.07</v>
      </c>
      <c r="M17" s="236">
        <v>26.41</v>
      </c>
      <c r="N17" s="184">
        <v>27.45</v>
      </c>
      <c r="O17" s="187">
        <f t="shared" si="0"/>
        <v>24.385833333333334</v>
      </c>
    </row>
    <row r="18" spans="1:15" ht="18" customHeight="1">
      <c r="A18" s="237" t="s">
        <v>43</v>
      </c>
      <c r="B18" s="190" t="s">
        <v>44</v>
      </c>
      <c r="C18" s="185">
        <v>19.309999999999999</v>
      </c>
      <c r="D18" s="185">
        <v>20</v>
      </c>
      <c r="E18" s="185">
        <v>21.03</v>
      </c>
      <c r="F18" s="183">
        <v>21.56</v>
      </c>
      <c r="G18" s="185">
        <v>20.63</v>
      </c>
      <c r="H18" s="185">
        <v>20.46</v>
      </c>
      <c r="I18" s="185">
        <v>20.79</v>
      </c>
      <c r="J18" s="242">
        <v>21.58</v>
      </c>
      <c r="K18" s="185">
        <v>22.43</v>
      </c>
      <c r="L18" s="185">
        <v>24.22</v>
      </c>
      <c r="M18" s="236">
        <v>26.76</v>
      </c>
      <c r="N18" s="185">
        <v>27.68</v>
      </c>
      <c r="O18" s="187">
        <f t="shared" si="0"/>
        <v>22.204166666666666</v>
      </c>
    </row>
    <row r="19" spans="1:15" ht="18" customHeight="1">
      <c r="A19" s="237" t="s">
        <v>45</v>
      </c>
      <c r="B19" s="190" t="s">
        <v>44</v>
      </c>
      <c r="C19" s="185">
        <v>15.31</v>
      </c>
      <c r="D19" s="185">
        <v>15.47</v>
      </c>
      <c r="E19" s="185">
        <v>15.44</v>
      </c>
      <c r="F19" s="183">
        <v>16.25</v>
      </c>
      <c r="G19" s="185">
        <v>15.94</v>
      </c>
      <c r="H19" s="185">
        <v>15.72</v>
      </c>
      <c r="I19" s="185">
        <v>15.76</v>
      </c>
      <c r="J19" s="242">
        <v>16.489999999999998</v>
      </c>
      <c r="K19" s="185">
        <v>16.420000000000002</v>
      </c>
      <c r="L19" s="185">
        <v>17.14</v>
      </c>
      <c r="M19" s="236">
        <v>18.059999999999999</v>
      </c>
      <c r="N19" s="185">
        <v>18.7</v>
      </c>
      <c r="O19" s="187">
        <f t="shared" si="0"/>
        <v>16.391666666666666</v>
      </c>
    </row>
    <row r="20" spans="1:15" ht="18" customHeight="1">
      <c r="A20" s="235" t="s">
        <v>46</v>
      </c>
      <c r="B20" s="190" t="s">
        <v>47</v>
      </c>
      <c r="C20" s="185">
        <v>3.63</v>
      </c>
      <c r="D20" s="185">
        <v>3.53</v>
      </c>
      <c r="E20" s="185">
        <v>3.5</v>
      </c>
      <c r="F20" s="183">
        <v>3.5</v>
      </c>
      <c r="G20" s="185">
        <v>4</v>
      </c>
      <c r="H20" s="185">
        <v>4</v>
      </c>
      <c r="I20" s="185">
        <v>3.83</v>
      </c>
      <c r="J20" s="242">
        <v>3.59</v>
      </c>
      <c r="K20" s="185">
        <v>3.59</v>
      </c>
      <c r="L20" s="185">
        <v>3.66</v>
      </c>
      <c r="M20" s="236">
        <v>3.88</v>
      </c>
      <c r="N20" s="185">
        <v>3.88</v>
      </c>
      <c r="O20" s="187">
        <f t="shared" si="0"/>
        <v>3.7158333333333338</v>
      </c>
    </row>
    <row r="21" spans="1:15" ht="18" customHeight="1">
      <c r="A21" s="235" t="s">
        <v>48</v>
      </c>
      <c r="B21" s="190" t="s">
        <v>49</v>
      </c>
      <c r="C21" s="185">
        <v>7.53</v>
      </c>
      <c r="D21" s="185">
        <v>7.38</v>
      </c>
      <c r="E21" s="185">
        <v>7.5</v>
      </c>
      <c r="F21" s="183">
        <v>7.72</v>
      </c>
      <c r="G21" s="185">
        <v>7.53</v>
      </c>
      <c r="H21" s="185">
        <v>7.66</v>
      </c>
      <c r="I21" s="185">
        <v>7.74</v>
      </c>
      <c r="J21" s="242">
        <v>7.97</v>
      </c>
      <c r="K21" s="185">
        <v>8.14</v>
      </c>
      <c r="L21" s="185">
        <v>8.02</v>
      </c>
      <c r="M21" s="236">
        <v>7.97</v>
      </c>
      <c r="N21" s="185">
        <v>7.93</v>
      </c>
      <c r="O21" s="187">
        <f t="shared" si="0"/>
        <v>7.7574999999999976</v>
      </c>
    </row>
    <row r="22" spans="1:15" ht="18" customHeight="1">
      <c r="A22" s="235" t="s">
        <v>50</v>
      </c>
      <c r="B22" s="190" t="s">
        <v>47</v>
      </c>
      <c r="C22" s="185">
        <v>334.06</v>
      </c>
      <c r="D22" s="185">
        <v>332.81</v>
      </c>
      <c r="E22" s="185">
        <v>351.88</v>
      </c>
      <c r="F22" s="183">
        <v>355.63</v>
      </c>
      <c r="G22" s="185">
        <v>371.88</v>
      </c>
      <c r="H22" s="185">
        <v>353.13</v>
      </c>
      <c r="I22" s="185">
        <v>351.7</v>
      </c>
      <c r="J22" s="242">
        <v>361.57</v>
      </c>
      <c r="K22" s="185">
        <v>366.25</v>
      </c>
      <c r="L22" s="185">
        <v>385.25</v>
      </c>
      <c r="M22" s="236">
        <v>428.83</v>
      </c>
      <c r="N22" s="185">
        <v>459.07</v>
      </c>
      <c r="O22" s="187">
        <f t="shared" si="0"/>
        <v>371.00500000000005</v>
      </c>
    </row>
    <row r="23" spans="1:15" ht="18" customHeight="1">
      <c r="A23" s="235" t="s">
        <v>51</v>
      </c>
      <c r="B23" s="190" t="s">
        <v>47</v>
      </c>
      <c r="C23" s="185">
        <v>214.38</v>
      </c>
      <c r="D23" s="185">
        <v>213.75</v>
      </c>
      <c r="E23" s="185">
        <v>232.19</v>
      </c>
      <c r="F23" s="183">
        <v>238.75</v>
      </c>
      <c r="G23" s="185">
        <v>231.88</v>
      </c>
      <c r="H23" s="185">
        <v>230.79</v>
      </c>
      <c r="I23" s="185">
        <v>241.71</v>
      </c>
      <c r="J23" s="242">
        <v>240</v>
      </c>
      <c r="K23" s="185">
        <v>241.57</v>
      </c>
      <c r="L23" s="185">
        <v>259.92</v>
      </c>
      <c r="M23" s="236">
        <v>291.49</v>
      </c>
      <c r="N23" s="185">
        <v>307.99</v>
      </c>
      <c r="O23" s="187">
        <f t="shared" si="0"/>
        <v>245.36833333333334</v>
      </c>
    </row>
    <row r="24" spans="1:15" ht="18" customHeight="1">
      <c r="A24" s="235" t="s">
        <v>52</v>
      </c>
      <c r="B24" s="190" t="s">
        <v>47</v>
      </c>
      <c r="C24" s="185">
        <v>175.63</v>
      </c>
      <c r="D24" s="185">
        <v>183.13</v>
      </c>
      <c r="E24" s="185">
        <v>192.5</v>
      </c>
      <c r="F24" s="183">
        <v>196.56</v>
      </c>
      <c r="G24" s="185">
        <v>193.75</v>
      </c>
      <c r="H24" s="185">
        <v>188.29</v>
      </c>
      <c r="I24" s="185">
        <v>195.94</v>
      </c>
      <c r="J24" s="242">
        <v>196.41</v>
      </c>
      <c r="K24" s="185">
        <v>199.54</v>
      </c>
      <c r="L24" s="185">
        <v>213.23</v>
      </c>
      <c r="M24" s="236">
        <v>246.38</v>
      </c>
      <c r="N24" s="185">
        <v>234.58</v>
      </c>
      <c r="O24" s="187">
        <f t="shared" si="0"/>
        <v>201.32833333333335</v>
      </c>
    </row>
    <row r="25" spans="1:15" ht="18" customHeight="1">
      <c r="A25" s="235" t="s">
        <v>53</v>
      </c>
      <c r="B25" s="190" t="s">
        <v>47</v>
      </c>
      <c r="C25" s="185">
        <v>214.06</v>
      </c>
      <c r="D25" s="185">
        <v>213.44</v>
      </c>
      <c r="E25" s="185">
        <v>228.75</v>
      </c>
      <c r="F25" s="183">
        <v>239.38</v>
      </c>
      <c r="G25" s="185">
        <v>231.87</v>
      </c>
      <c r="H25" s="185">
        <v>233.21</v>
      </c>
      <c r="I25" s="185">
        <v>238.57</v>
      </c>
      <c r="J25" s="242">
        <v>242.74</v>
      </c>
      <c r="K25" s="185">
        <v>246.25</v>
      </c>
      <c r="L25" s="185">
        <v>264.66000000000003</v>
      </c>
      <c r="M25" s="236">
        <v>287.95999999999998</v>
      </c>
      <c r="N25" s="185">
        <v>294.85000000000002</v>
      </c>
      <c r="O25" s="187">
        <f t="shared" si="0"/>
        <v>244.64499999999998</v>
      </c>
    </row>
    <row r="26" spans="1:15" ht="18" customHeight="1">
      <c r="A26" s="235" t="s">
        <v>54</v>
      </c>
      <c r="B26" s="190" t="s">
        <v>47</v>
      </c>
      <c r="C26" s="185">
        <v>126.25</v>
      </c>
      <c r="D26" s="185">
        <v>130.94</v>
      </c>
      <c r="E26" s="185">
        <v>139.69</v>
      </c>
      <c r="F26" s="183">
        <v>146.88</v>
      </c>
      <c r="G26" s="185">
        <v>138.44</v>
      </c>
      <c r="H26" s="185">
        <v>132.63</v>
      </c>
      <c r="I26" s="185">
        <v>142.11000000000001</v>
      </c>
      <c r="J26" s="242">
        <v>145.94</v>
      </c>
      <c r="K26" s="185">
        <v>143.6</v>
      </c>
      <c r="L26" s="185">
        <v>154.56</v>
      </c>
      <c r="M26" s="236">
        <v>173.52</v>
      </c>
      <c r="N26" s="185">
        <v>177.89</v>
      </c>
      <c r="O26" s="187">
        <f t="shared" si="0"/>
        <v>146.03749999999999</v>
      </c>
    </row>
    <row r="27" spans="1:15" ht="18" customHeight="1">
      <c r="A27" s="235" t="s">
        <v>55</v>
      </c>
      <c r="B27" s="190" t="s">
        <v>47</v>
      </c>
      <c r="C27" s="185">
        <v>101.25</v>
      </c>
      <c r="D27" s="185">
        <v>103.75</v>
      </c>
      <c r="E27" s="185">
        <v>110</v>
      </c>
      <c r="F27" s="183">
        <v>115.63</v>
      </c>
      <c r="G27" s="185">
        <v>106.56</v>
      </c>
      <c r="H27" s="185">
        <v>106.53</v>
      </c>
      <c r="I27" s="185">
        <v>105.73</v>
      </c>
      <c r="J27" s="242">
        <v>110.78</v>
      </c>
      <c r="K27" s="185">
        <v>115.31</v>
      </c>
      <c r="L27" s="185">
        <v>119.47</v>
      </c>
      <c r="M27" s="236">
        <v>127.69</v>
      </c>
      <c r="N27" s="185">
        <v>132.19</v>
      </c>
      <c r="O27" s="187">
        <f t="shared" si="0"/>
        <v>112.90750000000001</v>
      </c>
    </row>
    <row r="28" spans="1:15" ht="18" customHeight="1">
      <c r="A28" s="235" t="s">
        <v>56</v>
      </c>
      <c r="B28" s="190" t="s">
        <v>57</v>
      </c>
      <c r="C28" s="185">
        <v>1.84</v>
      </c>
      <c r="D28" s="185">
        <v>1.82</v>
      </c>
      <c r="E28" s="185">
        <v>1.81</v>
      </c>
      <c r="F28" s="183">
        <v>1.76</v>
      </c>
      <c r="G28" s="185">
        <v>1.84</v>
      </c>
      <c r="H28" s="185">
        <v>1.82</v>
      </c>
      <c r="I28" s="185">
        <v>1.78</v>
      </c>
      <c r="J28" s="242">
        <v>1.75</v>
      </c>
      <c r="K28" s="185">
        <v>1.82</v>
      </c>
      <c r="L28" s="185">
        <v>1.92</v>
      </c>
      <c r="M28" s="236">
        <v>1.95</v>
      </c>
      <c r="N28" s="185">
        <v>2.0099999999999998</v>
      </c>
      <c r="O28" s="187">
        <f t="shared" si="0"/>
        <v>1.843333333333333</v>
      </c>
    </row>
    <row r="29" spans="1:15" ht="18" customHeight="1">
      <c r="A29" s="235" t="s">
        <v>58</v>
      </c>
      <c r="B29" s="190" t="s">
        <v>59</v>
      </c>
      <c r="C29" s="185">
        <v>4.0599999999999996</v>
      </c>
      <c r="D29" s="185">
        <v>4.4000000000000004</v>
      </c>
      <c r="E29" s="185">
        <v>4.88</v>
      </c>
      <c r="F29" s="183">
        <v>4.8</v>
      </c>
      <c r="G29" s="185">
        <v>3.91</v>
      </c>
      <c r="H29" s="185">
        <v>4.05</v>
      </c>
      <c r="I29" s="185">
        <v>4.0199999999999996</v>
      </c>
      <c r="J29" s="242">
        <v>3.89</v>
      </c>
      <c r="K29" s="185">
        <v>3.83</v>
      </c>
      <c r="L29" s="185">
        <v>3.71</v>
      </c>
      <c r="M29" s="236">
        <v>3.85</v>
      </c>
      <c r="N29" s="185">
        <v>3.72</v>
      </c>
      <c r="O29" s="187">
        <f t="shared" si="0"/>
        <v>4.0933333333333328</v>
      </c>
    </row>
    <row r="30" spans="1:15" ht="18" customHeight="1">
      <c r="A30" s="235" t="s">
        <v>60</v>
      </c>
      <c r="B30" s="190" t="s">
        <v>49</v>
      </c>
      <c r="C30" s="185">
        <v>3.95</v>
      </c>
      <c r="D30" s="185">
        <v>3.85</v>
      </c>
      <c r="E30" s="185">
        <v>3.68</v>
      </c>
      <c r="F30" s="183">
        <v>3.4</v>
      </c>
      <c r="G30" s="185">
        <v>3.15</v>
      </c>
      <c r="H30" s="185">
        <v>3.05</v>
      </c>
      <c r="I30" s="185">
        <v>3</v>
      </c>
      <c r="J30" s="242">
        <v>2.98</v>
      </c>
      <c r="K30" s="185">
        <v>3.05</v>
      </c>
      <c r="L30" s="185">
        <v>3.15</v>
      </c>
      <c r="M30" s="236">
        <v>3.39</v>
      </c>
      <c r="N30" s="185">
        <v>3.48</v>
      </c>
      <c r="O30" s="187">
        <f t="shared" si="0"/>
        <v>3.3441666666666667</v>
      </c>
    </row>
    <row r="31" spans="1:15" ht="18" customHeight="1">
      <c r="A31" s="235" t="s">
        <v>61</v>
      </c>
      <c r="B31" s="190" t="s">
        <v>62</v>
      </c>
      <c r="C31" s="185">
        <v>0.95</v>
      </c>
      <c r="D31" s="185">
        <v>0.89</v>
      </c>
      <c r="E31" s="185">
        <v>0.85</v>
      </c>
      <c r="F31" s="183">
        <v>0.84</v>
      </c>
      <c r="G31" s="185">
        <v>0.77</v>
      </c>
      <c r="H31" s="185">
        <v>0.9</v>
      </c>
      <c r="I31" s="185">
        <v>0.69</v>
      </c>
      <c r="J31" s="242">
        <v>0.8</v>
      </c>
      <c r="K31" s="185">
        <v>0.8</v>
      </c>
      <c r="L31" s="185">
        <v>0.82</v>
      </c>
      <c r="M31" s="236">
        <v>0.85</v>
      </c>
      <c r="N31" s="185">
        <v>0.88</v>
      </c>
      <c r="O31" s="187">
        <f t="shared" si="0"/>
        <v>0.83666666666666678</v>
      </c>
    </row>
    <row r="32" spans="1:15" ht="18" customHeight="1">
      <c r="A32" s="237" t="s">
        <v>63</v>
      </c>
      <c r="B32" s="190" t="s">
        <v>44</v>
      </c>
      <c r="C32" s="185">
        <v>6.23</v>
      </c>
      <c r="D32" s="185">
        <v>5.85</v>
      </c>
      <c r="E32" s="185">
        <v>5.8</v>
      </c>
      <c r="F32" s="183">
        <v>5</v>
      </c>
      <c r="G32" s="185">
        <v>5.7</v>
      </c>
      <c r="H32" s="185">
        <v>7.47</v>
      </c>
      <c r="I32" s="185">
        <v>7.95</v>
      </c>
      <c r="J32" s="242">
        <v>7.31</v>
      </c>
      <c r="K32" s="185">
        <v>7.43</v>
      </c>
      <c r="L32" s="185">
        <v>7.95</v>
      </c>
      <c r="M32" s="236">
        <v>8.19</v>
      </c>
      <c r="N32" s="185"/>
      <c r="O32" s="187">
        <f t="shared" si="0"/>
        <v>6.8072727272727267</v>
      </c>
    </row>
    <row r="33" spans="1:15" ht="18" customHeight="1">
      <c r="A33" s="235" t="s">
        <v>64</v>
      </c>
      <c r="B33" s="190" t="s">
        <v>49</v>
      </c>
      <c r="C33" s="185">
        <v>0.8</v>
      </c>
      <c r="D33" s="185">
        <v>0.74</v>
      </c>
      <c r="E33" s="185">
        <v>0.76</v>
      </c>
      <c r="F33" s="183">
        <v>0.77</v>
      </c>
      <c r="G33" s="185">
        <v>0.7</v>
      </c>
      <c r="H33" s="185">
        <v>0.74</v>
      </c>
      <c r="I33" s="185">
        <v>0.86</v>
      </c>
      <c r="J33" s="242">
        <v>0.84</v>
      </c>
      <c r="K33" s="185">
        <v>0.82</v>
      </c>
      <c r="L33" s="185">
        <v>0.64</v>
      </c>
      <c r="M33" s="236">
        <v>0.67</v>
      </c>
      <c r="N33" s="185">
        <v>0.7</v>
      </c>
      <c r="O33" s="187">
        <f t="shared" si="0"/>
        <v>0.7533333333333333</v>
      </c>
    </row>
    <row r="34" spans="1:15" ht="18" customHeight="1">
      <c r="A34" s="235" t="s">
        <v>68</v>
      </c>
      <c r="B34" s="190" t="s">
        <v>82</v>
      </c>
      <c r="C34" s="185">
        <v>0.14000000000000001</v>
      </c>
      <c r="D34" s="185">
        <v>0.14000000000000001</v>
      </c>
      <c r="E34" s="185">
        <v>0.15</v>
      </c>
      <c r="F34" s="183">
        <v>0.16</v>
      </c>
      <c r="G34" s="185">
        <v>0.18</v>
      </c>
      <c r="H34" s="185">
        <v>0.18</v>
      </c>
      <c r="I34" s="185">
        <v>0.19</v>
      </c>
      <c r="J34" s="242">
        <v>0.22</v>
      </c>
      <c r="K34" s="185">
        <v>0.22</v>
      </c>
      <c r="L34" s="185">
        <v>0.22</v>
      </c>
      <c r="M34" s="236">
        <v>0.22</v>
      </c>
      <c r="N34" s="185">
        <v>0.22</v>
      </c>
      <c r="O34" s="187">
        <f t="shared" si="0"/>
        <v>0.18666666666666668</v>
      </c>
    </row>
    <row r="35" spans="1:15" ht="18" customHeight="1">
      <c r="A35" s="245" t="s">
        <v>65</v>
      </c>
      <c r="B35" s="190" t="s">
        <v>82</v>
      </c>
      <c r="C35" s="246">
        <v>19.97</v>
      </c>
      <c r="D35" s="185">
        <v>19.61</v>
      </c>
      <c r="E35" s="185">
        <v>18.38</v>
      </c>
      <c r="F35" s="183">
        <v>21.06</v>
      </c>
      <c r="G35" s="185">
        <v>21.25</v>
      </c>
      <c r="H35" s="185">
        <v>21.22</v>
      </c>
      <c r="I35" s="185">
        <v>21.49</v>
      </c>
      <c r="J35" s="242">
        <v>20.65</v>
      </c>
      <c r="K35" s="185">
        <v>21.94</v>
      </c>
      <c r="L35" s="185">
        <v>22.3</v>
      </c>
      <c r="M35" s="236">
        <v>21.22</v>
      </c>
      <c r="N35" s="185">
        <v>20.440000000000001</v>
      </c>
      <c r="O35" s="187">
        <f t="shared" si="0"/>
        <v>20.794166666666666</v>
      </c>
    </row>
    <row r="36" spans="1:15" ht="15.75" customHeight="1">
      <c r="A36" s="245" t="s">
        <v>79</v>
      </c>
      <c r="B36" s="190" t="s">
        <v>81</v>
      </c>
      <c r="C36" s="246">
        <v>2.5</v>
      </c>
      <c r="D36" s="191">
        <v>2.5</v>
      </c>
      <c r="E36" s="191">
        <v>2.75</v>
      </c>
      <c r="F36" s="191">
        <v>2.25</v>
      </c>
      <c r="G36" s="185">
        <v>2.5</v>
      </c>
      <c r="H36" s="191">
        <v>2.5</v>
      </c>
      <c r="I36" s="191">
        <v>2.5</v>
      </c>
      <c r="J36" s="242">
        <v>2.25</v>
      </c>
      <c r="K36" s="191">
        <v>2.5</v>
      </c>
      <c r="L36" s="191">
        <v>2.5</v>
      </c>
      <c r="M36" s="236">
        <v>2.5</v>
      </c>
      <c r="N36" s="181">
        <v>2.44</v>
      </c>
      <c r="O36" s="187">
        <f t="shared" si="0"/>
        <v>2.4741666666666666</v>
      </c>
    </row>
    <row r="37" spans="1:15" ht="16.5" customHeight="1">
      <c r="A37" s="192" t="s">
        <v>80</v>
      </c>
      <c r="B37" s="193" t="s">
        <v>81</v>
      </c>
      <c r="C37" s="198">
        <v>0.6</v>
      </c>
      <c r="D37" s="198"/>
      <c r="E37" s="198">
        <v>0.5</v>
      </c>
      <c r="F37" s="198">
        <v>0.5</v>
      </c>
      <c r="G37" s="194">
        <v>1.75</v>
      </c>
      <c r="H37" s="198">
        <v>1.73</v>
      </c>
      <c r="I37" s="198">
        <v>0.55000000000000004</v>
      </c>
      <c r="J37" s="194">
        <v>1.17</v>
      </c>
      <c r="K37" s="240">
        <v>0.55000000000000004</v>
      </c>
      <c r="L37" s="198">
        <v>0.56999999999999995</v>
      </c>
      <c r="M37" s="198">
        <v>0.63</v>
      </c>
      <c r="N37" s="198">
        <v>0.65</v>
      </c>
      <c r="O37" s="194">
        <f t="shared" si="0"/>
        <v>0.83636363636363642</v>
      </c>
    </row>
    <row r="38" spans="1:15" ht="16.5" customHeight="1">
      <c r="A38" s="243" t="s">
        <v>73</v>
      </c>
      <c r="B38" s="24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242"/>
    </row>
    <row r="39" spans="1:15" ht="12.75" customHeight="1"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</row>
    <row r="40" spans="1:15" ht="12.75" customHeight="1"/>
    <row r="41" spans="1:15" ht="12.75" customHeight="1"/>
    <row r="42" spans="1:15" ht="12.75" customHeight="1">
      <c r="F42" s="58"/>
    </row>
    <row r="43" spans="1:15" ht="12.75" customHeight="1">
      <c r="E43" s="58"/>
    </row>
    <row r="44" spans="1:15" ht="12.75" customHeight="1"/>
    <row r="45" spans="1:15" ht="12.75" customHeight="1"/>
    <row r="46" spans="1:15" ht="12.75" customHeight="1"/>
    <row r="47" spans="1:15" ht="12.75" customHeight="1"/>
    <row r="48" spans="1:1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8740157499999996" right="0.78740157499999996" top="0.984251969" bottom="0.984251969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"/>
  <sheetViews>
    <sheetView workbookViewId="0">
      <selection activeCell="A15" sqref="A15"/>
    </sheetView>
  </sheetViews>
  <sheetFormatPr defaultColWidth="14.42578125" defaultRowHeight="15" customHeight="1"/>
  <cols>
    <col min="1" max="1" width="22.5703125" style="60" customWidth="1"/>
    <col min="2" max="9" width="9.140625" style="60" customWidth="1"/>
    <col min="10" max="10" width="10" style="60" customWidth="1"/>
    <col min="11" max="11" width="9.28515625" style="60" customWidth="1"/>
    <col min="12" max="15" width="9.140625" style="60" customWidth="1"/>
    <col min="16" max="26" width="9" style="60" customWidth="1"/>
    <col min="27" max="16384" width="14.42578125" style="60"/>
  </cols>
  <sheetData>
    <row r="1" spans="1:15" ht="12.75" customHeight="1"/>
    <row r="2" spans="1:15" ht="12.75" customHeight="1">
      <c r="B2" s="167" t="s">
        <v>0</v>
      </c>
    </row>
    <row r="3" spans="1:15" ht="12.75" customHeight="1">
      <c r="B3" s="167" t="s">
        <v>1</v>
      </c>
    </row>
    <row r="4" spans="1:15" ht="12.75" customHeight="1">
      <c r="A4" s="167" t="s">
        <v>83</v>
      </c>
    </row>
    <row r="5" spans="1:15" ht="12.75" customHeight="1">
      <c r="A5" s="168" t="s">
        <v>84</v>
      </c>
      <c r="C5" s="248"/>
      <c r="E5" s="502" t="s">
        <v>85</v>
      </c>
      <c r="F5" s="503"/>
    </row>
    <row r="6" spans="1:15" ht="12.75" customHeight="1">
      <c r="A6" s="167" t="s">
        <v>86</v>
      </c>
      <c r="C6" s="167" t="s">
        <v>87</v>
      </c>
      <c r="G6" s="167"/>
      <c r="K6" s="58" t="s">
        <v>88</v>
      </c>
    </row>
    <row r="7" spans="1:15" ht="18.75" customHeight="1">
      <c r="A7" s="169" t="s">
        <v>9</v>
      </c>
      <c r="B7" s="170"/>
      <c r="C7" s="171"/>
      <c r="D7" s="172"/>
      <c r="E7" s="170"/>
      <c r="F7" s="170"/>
      <c r="G7" s="173" t="s">
        <v>10</v>
      </c>
      <c r="H7" s="172"/>
      <c r="I7" s="172"/>
      <c r="J7" s="170"/>
      <c r="K7" s="174"/>
      <c r="L7" s="170"/>
      <c r="M7" s="170"/>
      <c r="N7" s="175"/>
      <c r="O7" s="223"/>
    </row>
    <row r="8" spans="1:15" ht="12.75" customHeight="1">
      <c r="A8" s="225" t="s">
        <v>11</v>
      </c>
      <c r="B8" s="227" t="s">
        <v>12</v>
      </c>
      <c r="C8" s="227" t="s">
        <v>13</v>
      </c>
      <c r="D8" s="228" t="s">
        <v>14</v>
      </c>
      <c r="E8" s="227" t="s">
        <v>17</v>
      </c>
      <c r="F8" s="227" t="s">
        <v>18</v>
      </c>
      <c r="G8" s="227" t="s">
        <v>19</v>
      </c>
      <c r="H8" s="228" t="s">
        <v>20</v>
      </c>
      <c r="I8" s="227" t="s">
        <v>21</v>
      </c>
      <c r="J8" s="227" t="s">
        <v>22</v>
      </c>
      <c r="K8" s="228" t="s">
        <v>23</v>
      </c>
      <c r="L8" s="227" t="s">
        <v>24</v>
      </c>
      <c r="M8" s="227" t="s">
        <v>25</v>
      </c>
      <c r="N8" s="228" t="s">
        <v>33</v>
      </c>
      <c r="O8" s="230" t="s">
        <v>27</v>
      </c>
    </row>
    <row r="9" spans="1:15" ht="12" customHeight="1">
      <c r="A9" s="250" t="s">
        <v>63</v>
      </c>
      <c r="B9" s="227" t="s">
        <v>44</v>
      </c>
      <c r="C9" s="251"/>
      <c r="D9" s="251"/>
      <c r="E9" s="251"/>
      <c r="F9" s="252">
        <v>8</v>
      </c>
      <c r="G9" s="251">
        <v>8</v>
      </c>
      <c r="H9" s="251">
        <v>7.65</v>
      </c>
      <c r="I9" s="251">
        <v>7.5</v>
      </c>
      <c r="J9" s="251">
        <v>7.56</v>
      </c>
      <c r="K9" s="251">
        <v>5.86</v>
      </c>
      <c r="L9" s="251">
        <v>5.96</v>
      </c>
      <c r="M9" s="253">
        <v>7.83</v>
      </c>
      <c r="N9" s="251">
        <v>7.83</v>
      </c>
      <c r="O9" s="251">
        <f t="shared" ref="O9:O55" si="0">AVERAGE(C9:N9)</f>
        <v>7.3544444444444439</v>
      </c>
    </row>
    <row r="10" spans="1:15" ht="12" customHeight="1">
      <c r="A10" s="250" t="s">
        <v>37</v>
      </c>
      <c r="B10" s="227" t="s">
        <v>34</v>
      </c>
      <c r="C10" s="254">
        <v>14.97</v>
      </c>
      <c r="D10" s="254">
        <v>13.2</v>
      </c>
      <c r="E10" s="251">
        <v>11.8</v>
      </c>
      <c r="F10" s="252">
        <v>11.88</v>
      </c>
      <c r="G10" s="254">
        <v>12.25</v>
      </c>
      <c r="H10" s="254">
        <v>12.41</v>
      </c>
      <c r="I10" s="254">
        <v>12.63</v>
      </c>
      <c r="J10" s="251">
        <v>12.83</v>
      </c>
      <c r="K10" s="254">
        <v>12.94</v>
      </c>
      <c r="L10" s="254">
        <v>13.69</v>
      </c>
      <c r="M10" s="253">
        <v>14.53</v>
      </c>
      <c r="N10" s="254">
        <v>14.5</v>
      </c>
      <c r="O10" s="251">
        <f t="shared" si="0"/>
        <v>13.135833333333332</v>
      </c>
    </row>
    <row r="11" spans="1:15" ht="12" customHeight="1">
      <c r="A11" s="255" t="s">
        <v>89</v>
      </c>
      <c r="B11" s="227" t="s">
        <v>34</v>
      </c>
      <c r="C11" s="254">
        <v>11.57</v>
      </c>
      <c r="D11" s="252">
        <v>10.4</v>
      </c>
      <c r="E11" s="251">
        <v>9</v>
      </c>
      <c r="F11" s="252">
        <v>9.44</v>
      </c>
      <c r="G11" s="254">
        <v>9.6300000000000008</v>
      </c>
      <c r="H11" s="254">
        <v>9.7799999999999994</v>
      </c>
      <c r="I11" s="254">
        <v>10.07</v>
      </c>
      <c r="J11" s="254">
        <v>10.11</v>
      </c>
      <c r="K11" s="254">
        <v>10.41</v>
      </c>
      <c r="L11" s="254">
        <v>10.68</v>
      </c>
      <c r="M11" s="253">
        <v>11.65</v>
      </c>
      <c r="N11" s="254">
        <v>11.59</v>
      </c>
      <c r="O11" s="251">
        <f t="shared" si="0"/>
        <v>10.360833333333334</v>
      </c>
    </row>
    <row r="12" spans="1:15" ht="12" customHeight="1">
      <c r="A12" s="255" t="s">
        <v>90</v>
      </c>
      <c r="B12" s="227" t="s">
        <v>81</v>
      </c>
      <c r="C12" s="254"/>
      <c r="D12" s="252"/>
      <c r="E12" s="251"/>
      <c r="F12" s="252">
        <v>0.31</v>
      </c>
      <c r="G12" s="254">
        <v>0.31</v>
      </c>
      <c r="H12" s="254">
        <v>0.33</v>
      </c>
      <c r="I12" s="254">
        <v>0.32</v>
      </c>
      <c r="J12" s="254">
        <v>0.3</v>
      </c>
      <c r="K12" s="254">
        <v>0.37</v>
      </c>
      <c r="L12" s="254">
        <v>0.46</v>
      </c>
      <c r="M12" s="253">
        <v>0.34</v>
      </c>
      <c r="N12" s="254">
        <v>0.34</v>
      </c>
      <c r="O12" s="251">
        <f t="shared" si="0"/>
        <v>0.34222222222222221</v>
      </c>
    </row>
    <row r="13" spans="1:15" ht="12" customHeight="1">
      <c r="A13" s="255" t="s">
        <v>91</v>
      </c>
      <c r="B13" s="227" t="s">
        <v>81</v>
      </c>
      <c r="C13" s="254"/>
      <c r="D13" s="252"/>
      <c r="E13" s="251"/>
      <c r="F13" s="252">
        <v>0.28000000000000003</v>
      </c>
      <c r="G13" s="254">
        <v>0.32</v>
      </c>
      <c r="H13" s="254">
        <v>0.33</v>
      </c>
      <c r="I13" s="254">
        <v>0.32</v>
      </c>
      <c r="J13" s="254">
        <v>0.31</v>
      </c>
      <c r="K13" s="254">
        <v>0.33</v>
      </c>
      <c r="L13" s="254">
        <v>0.47</v>
      </c>
      <c r="M13" s="253">
        <v>0.37</v>
      </c>
      <c r="N13" s="254">
        <v>0.35</v>
      </c>
      <c r="O13" s="251">
        <f t="shared" si="0"/>
        <v>0.34222222222222226</v>
      </c>
    </row>
    <row r="14" spans="1:15" ht="12" customHeight="1">
      <c r="A14" s="255" t="s">
        <v>92</v>
      </c>
      <c r="B14" s="227" t="s">
        <v>81</v>
      </c>
      <c r="C14" s="254"/>
      <c r="D14" s="252"/>
      <c r="E14" s="251"/>
      <c r="F14" s="252">
        <v>0.25</v>
      </c>
      <c r="G14" s="254">
        <v>0.28000000000000003</v>
      </c>
      <c r="H14" s="254">
        <v>0.3</v>
      </c>
      <c r="I14" s="254">
        <v>0.3</v>
      </c>
      <c r="J14" s="254">
        <v>0.27</v>
      </c>
      <c r="K14" s="254">
        <v>0.27</v>
      </c>
      <c r="L14" s="254">
        <v>0.49</v>
      </c>
      <c r="M14" s="253">
        <v>0.39</v>
      </c>
      <c r="N14" s="254">
        <v>0.35</v>
      </c>
      <c r="O14" s="251">
        <f t="shared" si="0"/>
        <v>0.32222222222222224</v>
      </c>
    </row>
    <row r="15" spans="1:15" ht="12" customHeight="1">
      <c r="A15" s="256" t="s">
        <v>64</v>
      </c>
      <c r="B15" s="227" t="s">
        <v>49</v>
      </c>
      <c r="C15" s="251">
        <v>0.7</v>
      </c>
      <c r="D15" s="251">
        <v>0.6</v>
      </c>
      <c r="E15" s="251">
        <v>0.6</v>
      </c>
      <c r="F15" s="252">
        <v>0.65</v>
      </c>
      <c r="G15" s="251">
        <v>0.65</v>
      </c>
      <c r="H15" s="251">
        <v>0.85</v>
      </c>
      <c r="I15" s="251">
        <v>0.7</v>
      </c>
      <c r="J15" s="251"/>
      <c r="K15" s="251"/>
      <c r="L15" s="251"/>
      <c r="M15" s="253"/>
      <c r="N15" s="251"/>
      <c r="O15" s="251">
        <f t="shared" si="0"/>
        <v>0.6785714285714286</v>
      </c>
    </row>
    <row r="16" spans="1:15" ht="12" customHeight="1">
      <c r="A16" s="250" t="s">
        <v>35</v>
      </c>
      <c r="B16" s="227" t="s">
        <v>34</v>
      </c>
      <c r="C16" s="254">
        <v>151.09</v>
      </c>
      <c r="D16" s="254">
        <v>127.5</v>
      </c>
      <c r="E16" s="251">
        <v>110.56</v>
      </c>
      <c r="F16" s="252">
        <v>103.5</v>
      </c>
      <c r="G16" s="254">
        <v>97</v>
      </c>
      <c r="H16" s="254">
        <v>102.92</v>
      </c>
      <c r="I16" s="254">
        <v>104.36</v>
      </c>
      <c r="J16" s="254">
        <v>109</v>
      </c>
      <c r="K16" s="254">
        <v>112.55</v>
      </c>
      <c r="L16" s="254">
        <v>114.36</v>
      </c>
      <c r="M16" s="253">
        <v>107</v>
      </c>
      <c r="N16" s="254">
        <v>107</v>
      </c>
      <c r="O16" s="251">
        <f t="shared" si="0"/>
        <v>112.23666666666666</v>
      </c>
    </row>
    <row r="17" spans="1:15" ht="12" customHeight="1">
      <c r="A17" s="256" t="s">
        <v>30</v>
      </c>
      <c r="B17" s="227" t="s">
        <v>34</v>
      </c>
      <c r="C17" s="252">
        <v>131.08000000000001</v>
      </c>
      <c r="D17" s="254">
        <v>98.67</v>
      </c>
      <c r="E17" s="251">
        <v>94.08</v>
      </c>
      <c r="F17" s="252">
        <v>79.69</v>
      </c>
      <c r="G17" s="257">
        <v>74.36</v>
      </c>
      <c r="H17" s="254">
        <v>76.61</v>
      </c>
      <c r="I17" s="254">
        <v>71.73</v>
      </c>
      <c r="J17" s="254">
        <v>71.92</v>
      </c>
      <c r="K17" s="254">
        <v>73.05</v>
      </c>
      <c r="L17" s="254">
        <v>75.5</v>
      </c>
      <c r="M17" s="253">
        <v>61.6</v>
      </c>
      <c r="N17" s="254">
        <v>60.6</v>
      </c>
      <c r="O17" s="251">
        <f t="shared" si="0"/>
        <v>80.740833333333327</v>
      </c>
    </row>
    <row r="18" spans="1:15" ht="12" customHeight="1">
      <c r="A18" s="256" t="s">
        <v>93</v>
      </c>
      <c r="B18" s="227" t="s">
        <v>94</v>
      </c>
      <c r="C18" s="81"/>
      <c r="D18" s="81"/>
      <c r="E18" s="81"/>
      <c r="F18" s="251">
        <v>17.71</v>
      </c>
      <c r="G18" s="251">
        <v>18</v>
      </c>
      <c r="H18" s="251">
        <v>17.29</v>
      </c>
      <c r="I18" s="251">
        <v>17.29</v>
      </c>
      <c r="J18" s="251">
        <v>18.14</v>
      </c>
      <c r="K18" s="251">
        <v>16.71</v>
      </c>
      <c r="L18" s="251">
        <v>14.63</v>
      </c>
      <c r="M18" s="251">
        <v>17.75</v>
      </c>
      <c r="N18" s="251">
        <v>17.75</v>
      </c>
      <c r="O18" s="251">
        <f t="shared" si="0"/>
        <v>17.252222222222219</v>
      </c>
    </row>
    <row r="19" spans="1:15" ht="12" customHeight="1">
      <c r="A19" s="256" t="s">
        <v>95</v>
      </c>
      <c r="B19" s="227" t="s">
        <v>96</v>
      </c>
      <c r="C19" s="254">
        <v>31.33</v>
      </c>
      <c r="D19" s="254">
        <v>31.43</v>
      </c>
      <c r="E19" s="254">
        <v>28</v>
      </c>
      <c r="F19" s="251">
        <v>24.57</v>
      </c>
      <c r="G19" s="251">
        <v>26.64</v>
      </c>
      <c r="H19" s="251">
        <v>26.31</v>
      </c>
      <c r="I19" s="251">
        <v>26.38</v>
      </c>
      <c r="J19" s="251">
        <v>26</v>
      </c>
      <c r="K19" s="251">
        <v>27.54</v>
      </c>
      <c r="L19" s="251">
        <v>27.77</v>
      </c>
      <c r="M19" s="251">
        <v>29</v>
      </c>
      <c r="N19" s="251">
        <v>28.92</v>
      </c>
      <c r="O19" s="251">
        <f t="shared" si="0"/>
        <v>27.824166666666667</v>
      </c>
    </row>
    <row r="20" spans="1:15" ht="12" customHeight="1">
      <c r="A20" s="256" t="s">
        <v>38</v>
      </c>
      <c r="B20" s="227" t="s">
        <v>34</v>
      </c>
      <c r="C20" s="254">
        <v>29.29</v>
      </c>
      <c r="D20" s="254">
        <v>20.73</v>
      </c>
      <c r="E20" s="251">
        <v>20.67</v>
      </c>
      <c r="F20" s="252">
        <v>21.5</v>
      </c>
      <c r="G20" s="254">
        <v>29.32</v>
      </c>
      <c r="H20" s="254">
        <v>27.43</v>
      </c>
      <c r="I20" s="254">
        <v>23.03</v>
      </c>
      <c r="J20" s="251">
        <v>31.15</v>
      </c>
      <c r="K20" s="254">
        <v>29.77</v>
      </c>
      <c r="L20" s="254">
        <v>31.69</v>
      </c>
      <c r="M20" s="253">
        <v>31.73</v>
      </c>
      <c r="N20" s="254">
        <v>31.77</v>
      </c>
      <c r="O20" s="251">
        <f t="shared" si="0"/>
        <v>27.340000000000003</v>
      </c>
    </row>
    <row r="21" spans="1:15" ht="12" customHeight="1">
      <c r="A21" s="256" t="s">
        <v>97</v>
      </c>
      <c r="B21" s="258" t="s">
        <v>98</v>
      </c>
      <c r="C21" s="81"/>
      <c r="D21" s="81"/>
      <c r="E21" s="81"/>
      <c r="F21" s="251">
        <v>24.33</v>
      </c>
      <c r="G21" s="251">
        <v>30.72</v>
      </c>
      <c r="H21" s="251">
        <v>29.75</v>
      </c>
      <c r="I21" s="251">
        <v>25.19</v>
      </c>
      <c r="J21" s="251">
        <v>30.39</v>
      </c>
      <c r="K21" s="251">
        <v>27.27</v>
      </c>
      <c r="L21" s="251">
        <v>28.79</v>
      </c>
      <c r="M21" s="251">
        <v>33.81</v>
      </c>
      <c r="N21" s="251">
        <v>34</v>
      </c>
      <c r="O21" s="251">
        <f t="shared" si="0"/>
        <v>29.361111111111111</v>
      </c>
    </row>
    <row r="22" spans="1:15" ht="12" customHeight="1">
      <c r="A22" s="256" t="s">
        <v>99</v>
      </c>
      <c r="B22" s="258" t="s">
        <v>59</v>
      </c>
      <c r="C22" s="81"/>
      <c r="D22" s="81"/>
      <c r="E22" s="81"/>
      <c r="F22" s="251">
        <v>7</v>
      </c>
      <c r="G22" s="251">
        <v>6.06</v>
      </c>
      <c r="H22" s="251">
        <v>5.75</v>
      </c>
      <c r="I22" s="251">
        <v>5.63</v>
      </c>
      <c r="J22" s="251">
        <v>6.14</v>
      </c>
      <c r="K22" s="251">
        <v>6.09</v>
      </c>
      <c r="L22" s="251">
        <v>6.36</v>
      </c>
      <c r="M22" s="251">
        <v>7.29</v>
      </c>
      <c r="N22" s="251">
        <v>7.2</v>
      </c>
      <c r="O22" s="251">
        <f t="shared" si="0"/>
        <v>6.3911111111111119</v>
      </c>
    </row>
    <row r="23" spans="1:15" ht="12" customHeight="1">
      <c r="A23" s="256" t="s">
        <v>100</v>
      </c>
      <c r="B23" s="258" t="s">
        <v>101</v>
      </c>
      <c r="C23" s="81"/>
      <c r="D23" s="81"/>
      <c r="E23" s="81"/>
      <c r="F23" s="251">
        <v>0.3</v>
      </c>
      <c r="G23" s="251">
        <v>0.28000000000000003</v>
      </c>
      <c r="H23" s="251">
        <v>0.3</v>
      </c>
      <c r="I23" s="251">
        <v>0.27</v>
      </c>
      <c r="J23" s="251">
        <v>0.28999999999999998</v>
      </c>
      <c r="K23" s="251">
        <v>0.28999999999999998</v>
      </c>
      <c r="L23" s="251">
        <v>0.27</v>
      </c>
      <c r="M23" s="251">
        <v>0.28999999999999998</v>
      </c>
      <c r="N23" s="251">
        <v>0.28999999999999998</v>
      </c>
      <c r="O23" s="251">
        <f t="shared" si="0"/>
        <v>0.28666666666666668</v>
      </c>
    </row>
    <row r="24" spans="1:15" ht="12" customHeight="1">
      <c r="A24" s="256" t="s">
        <v>102</v>
      </c>
      <c r="B24" s="258" t="s">
        <v>59</v>
      </c>
      <c r="C24" s="81"/>
      <c r="D24" s="81"/>
      <c r="E24" s="81"/>
      <c r="F24" s="251">
        <v>8.07</v>
      </c>
      <c r="G24" s="251">
        <v>8.58</v>
      </c>
      <c r="H24" s="251">
        <v>7.83</v>
      </c>
      <c r="I24" s="251">
        <v>7.09</v>
      </c>
      <c r="J24" s="251">
        <v>9.7799999999999994</v>
      </c>
      <c r="K24" s="251">
        <v>8.7799999999999994</v>
      </c>
      <c r="L24" s="251">
        <v>9.4</v>
      </c>
      <c r="M24" s="251">
        <v>9.11</v>
      </c>
      <c r="N24" s="251">
        <v>9.2200000000000006</v>
      </c>
      <c r="O24" s="251">
        <f t="shared" si="0"/>
        <v>8.6511111111111099</v>
      </c>
    </row>
    <row r="25" spans="1:15" ht="12" customHeight="1">
      <c r="A25" s="256" t="s">
        <v>39</v>
      </c>
      <c r="B25" s="227" t="s">
        <v>34</v>
      </c>
      <c r="C25" s="254">
        <v>11.7</v>
      </c>
      <c r="D25" s="254">
        <v>10.11</v>
      </c>
      <c r="E25" s="254">
        <v>9.1300000000000008</v>
      </c>
      <c r="F25" s="252">
        <v>9.19</v>
      </c>
      <c r="G25" s="254">
        <v>9.2799999999999994</v>
      </c>
      <c r="H25" s="254">
        <v>10.130000000000001</v>
      </c>
      <c r="I25" s="254">
        <v>10.199999999999999</v>
      </c>
      <c r="J25" s="251">
        <v>10.47</v>
      </c>
      <c r="K25" s="254">
        <v>10.84</v>
      </c>
      <c r="L25" s="254">
        <v>11.18</v>
      </c>
      <c r="M25" s="253">
        <v>11.56</v>
      </c>
      <c r="N25" s="254">
        <v>11.63</v>
      </c>
      <c r="O25" s="251">
        <f t="shared" si="0"/>
        <v>10.451666666666666</v>
      </c>
    </row>
    <row r="26" spans="1:15" ht="12" customHeight="1">
      <c r="A26" s="256" t="s">
        <v>103</v>
      </c>
      <c r="B26" s="258" t="s">
        <v>104</v>
      </c>
      <c r="C26" s="81"/>
      <c r="D26" s="81"/>
      <c r="E26" s="81"/>
      <c r="F26" s="251">
        <v>14.1</v>
      </c>
      <c r="G26" s="251">
        <v>14.4</v>
      </c>
      <c r="H26" s="251">
        <v>14.1</v>
      </c>
      <c r="I26" s="251">
        <v>13.03</v>
      </c>
      <c r="J26" s="251">
        <v>8.1</v>
      </c>
      <c r="K26" s="251">
        <v>9.17</v>
      </c>
      <c r="L26" s="251">
        <v>9.17</v>
      </c>
      <c r="M26" s="251">
        <v>14.15</v>
      </c>
      <c r="N26" s="251">
        <v>14.15</v>
      </c>
      <c r="O26" s="251">
        <f t="shared" si="0"/>
        <v>12.263333333333335</v>
      </c>
    </row>
    <row r="27" spans="1:15" ht="12" customHeight="1">
      <c r="A27" s="256" t="s">
        <v>54</v>
      </c>
      <c r="B27" s="227" t="s">
        <v>47</v>
      </c>
      <c r="C27" s="251">
        <v>174.06</v>
      </c>
      <c r="D27" s="251">
        <v>190</v>
      </c>
      <c r="E27" s="251">
        <v>178.75</v>
      </c>
      <c r="F27" s="252">
        <v>177.65</v>
      </c>
      <c r="G27" s="251">
        <v>192.35</v>
      </c>
      <c r="H27" s="251">
        <v>197.94</v>
      </c>
      <c r="I27" s="251">
        <v>199.71</v>
      </c>
      <c r="J27" s="251">
        <v>207.81</v>
      </c>
      <c r="K27" s="251">
        <v>212.82</v>
      </c>
      <c r="L27" s="251">
        <v>216.47</v>
      </c>
      <c r="M27" s="253">
        <v>208.45</v>
      </c>
      <c r="N27" s="251">
        <v>213.57</v>
      </c>
      <c r="O27" s="251">
        <f t="shared" si="0"/>
        <v>197.465</v>
      </c>
    </row>
    <row r="28" spans="1:15" ht="12" customHeight="1">
      <c r="A28" s="256" t="s">
        <v>55</v>
      </c>
      <c r="B28" s="227" t="s">
        <v>47</v>
      </c>
      <c r="C28" s="251">
        <v>130</v>
      </c>
      <c r="D28" s="251">
        <v>136.56</v>
      </c>
      <c r="E28" s="251">
        <v>138.63</v>
      </c>
      <c r="F28" s="252">
        <v>150</v>
      </c>
      <c r="G28" s="251">
        <v>100</v>
      </c>
      <c r="H28" s="251">
        <v>143.85</v>
      </c>
      <c r="I28" s="251">
        <v>144.22999999999999</v>
      </c>
      <c r="J28" s="251">
        <v>141.79</v>
      </c>
      <c r="K28" s="251">
        <v>145.94</v>
      </c>
      <c r="L28" s="251">
        <v>142.19</v>
      </c>
      <c r="M28" s="253">
        <v>164.27</v>
      </c>
      <c r="N28" s="251">
        <v>163.88</v>
      </c>
      <c r="O28" s="251">
        <f t="shared" si="0"/>
        <v>141.77833333333334</v>
      </c>
    </row>
    <row r="29" spans="1:15" ht="12" customHeight="1">
      <c r="A29" s="255" t="s">
        <v>105</v>
      </c>
      <c r="B29" s="227" t="s">
        <v>106</v>
      </c>
      <c r="C29" s="251">
        <v>28.41</v>
      </c>
      <c r="D29" s="251">
        <v>26.94</v>
      </c>
      <c r="E29" s="251">
        <v>25.79</v>
      </c>
      <c r="F29" s="252">
        <v>28.19</v>
      </c>
      <c r="G29" s="251">
        <v>28.15</v>
      </c>
      <c r="H29" s="251">
        <v>29.06</v>
      </c>
      <c r="I29" s="251">
        <v>30.16</v>
      </c>
      <c r="J29" s="251">
        <v>31.13</v>
      </c>
      <c r="K29" s="251">
        <v>31.65</v>
      </c>
      <c r="L29" s="251">
        <v>31.56</v>
      </c>
      <c r="M29" s="253">
        <v>32.67</v>
      </c>
      <c r="N29" s="251">
        <v>32.700000000000003</v>
      </c>
      <c r="O29" s="251">
        <f t="shared" si="0"/>
        <v>29.700833333333332</v>
      </c>
    </row>
    <row r="30" spans="1:15" ht="12" customHeight="1">
      <c r="A30" s="255" t="s">
        <v>107</v>
      </c>
      <c r="B30" s="227" t="s">
        <v>106</v>
      </c>
      <c r="C30" s="251"/>
      <c r="D30" s="251"/>
      <c r="E30" s="251"/>
      <c r="F30" s="252">
        <v>30.03</v>
      </c>
      <c r="G30" s="251">
        <v>29.74</v>
      </c>
      <c r="H30" s="251">
        <v>30.47</v>
      </c>
      <c r="I30" s="251">
        <v>32.090000000000003</v>
      </c>
      <c r="J30" s="251">
        <v>33.409999999999997</v>
      </c>
      <c r="K30" s="251">
        <v>33.56</v>
      </c>
      <c r="L30" s="251">
        <v>33.49</v>
      </c>
      <c r="M30" s="253">
        <v>35.200000000000003</v>
      </c>
      <c r="N30" s="251">
        <v>35.04</v>
      </c>
      <c r="O30" s="251">
        <f t="shared" si="0"/>
        <v>32.558888888888895</v>
      </c>
    </row>
    <row r="31" spans="1:15" ht="12" customHeight="1">
      <c r="A31" s="255" t="s">
        <v>108</v>
      </c>
      <c r="B31" s="227" t="s">
        <v>106</v>
      </c>
      <c r="C31" s="251"/>
      <c r="D31" s="251"/>
      <c r="E31" s="251"/>
      <c r="F31" s="252">
        <v>288.43</v>
      </c>
      <c r="G31" s="251">
        <v>298.52999999999997</v>
      </c>
      <c r="H31" s="251">
        <v>297.2</v>
      </c>
      <c r="I31" s="251">
        <v>319.52999999999997</v>
      </c>
      <c r="J31" s="251">
        <v>312.70999999999998</v>
      </c>
      <c r="K31" s="251">
        <v>309.38</v>
      </c>
      <c r="L31" s="251">
        <v>349.75</v>
      </c>
      <c r="M31" s="253">
        <v>338.67</v>
      </c>
      <c r="N31" s="251">
        <v>339.33</v>
      </c>
      <c r="O31" s="251">
        <f t="shared" si="0"/>
        <v>317.05888888888893</v>
      </c>
    </row>
    <row r="32" spans="1:15" ht="12" customHeight="1">
      <c r="A32" s="255" t="s">
        <v>109</v>
      </c>
      <c r="B32" s="227" t="s">
        <v>47</v>
      </c>
      <c r="C32" s="251">
        <v>300.33</v>
      </c>
      <c r="D32" s="251">
        <v>307.81</v>
      </c>
      <c r="E32" s="251">
        <v>298.44</v>
      </c>
      <c r="F32" s="252">
        <v>246.56</v>
      </c>
      <c r="G32" s="251">
        <v>254.41</v>
      </c>
      <c r="H32" s="251">
        <v>255.59</v>
      </c>
      <c r="I32" s="251">
        <v>265.88</v>
      </c>
      <c r="J32" s="251">
        <v>268.75</v>
      </c>
      <c r="K32" s="251">
        <v>282.94</v>
      </c>
      <c r="L32" s="251">
        <v>288.88</v>
      </c>
      <c r="M32" s="253">
        <v>296.76</v>
      </c>
      <c r="N32" s="251">
        <v>296.76</v>
      </c>
      <c r="O32" s="251">
        <f t="shared" si="0"/>
        <v>280.25916666666672</v>
      </c>
    </row>
    <row r="33" spans="1:15" ht="12" customHeight="1">
      <c r="A33" s="255" t="s">
        <v>52</v>
      </c>
      <c r="B33" s="227" t="s">
        <v>47</v>
      </c>
      <c r="C33" s="251">
        <v>236.67</v>
      </c>
      <c r="D33" s="251">
        <v>268.44</v>
      </c>
      <c r="E33" s="251">
        <v>259.38</v>
      </c>
      <c r="F33" s="252">
        <v>259.41000000000003</v>
      </c>
      <c r="G33" s="251">
        <v>231.18</v>
      </c>
      <c r="H33" s="251">
        <v>245.29</v>
      </c>
      <c r="I33" s="251">
        <v>236.47</v>
      </c>
      <c r="J33" s="251">
        <v>238.13</v>
      </c>
      <c r="K33" s="251">
        <v>254.12</v>
      </c>
      <c r="L33" s="251">
        <v>261.77999999999997</v>
      </c>
      <c r="M33" s="253">
        <v>302.35000000000002</v>
      </c>
      <c r="N33" s="251">
        <v>290.58999999999997</v>
      </c>
      <c r="O33" s="251">
        <f t="shared" si="0"/>
        <v>256.98416666666668</v>
      </c>
    </row>
    <row r="34" spans="1:15" ht="12" customHeight="1">
      <c r="A34" s="255" t="s">
        <v>110</v>
      </c>
      <c r="B34" s="227"/>
      <c r="C34" s="251"/>
      <c r="D34" s="251"/>
      <c r="E34" s="251"/>
      <c r="F34" s="252">
        <v>317.94</v>
      </c>
      <c r="G34" s="251">
        <v>317.94</v>
      </c>
      <c r="H34" s="251">
        <v>320.58999999999997</v>
      </c>
      <c r="I34" s="251">
        <v>314.12</v>
      </c>
      <c r="J34" s="251">
        <v>332.19</v>
      </c>
      <c r="K34" s="251">
        <v>353.53</v>
      </c>
      <c r="L34" s="251">
        <v>359.41</v>
      </c>
      <c r="M34" s="253">
        <v>402.35</v>
      </c>
      <c r="N34" s="251">
        <v>384.71</v>
      </c>
      <c r="O34" s="251">
        <f t="shared" si="0"/>
        <v>344.75333333333333</v>
      </c>
    </row>
    <row r="35" spans="1:15" ht="12" customHeight="1">
      <c r="A35" s="255" t="s">
        <v>111</v>
      </c>
      <c r="B35" s="227" t="s">
        <v>47</v>
      </c>
      <c r="C35" s="251">
        <v>478.13</v>
      </c>
      <c r="D35" s="251">
        <v>495.31</v>
      </c>
      <c r="E35" s="251">
        <v>497.5</v>
      </c>
      <c r="F35" s="252">
        <v>537.05999999999995</v>
      </c>
      <c r="G35" s="251">
        <v>539.71</v>
      </c>
      <c r="H35" s="251">
        <v>541.17999999999995</v>
      </c>
      <c r="I35" s="251">
        <v>555.88</v>
      </c>
      <c r="J35" s="251">
        <v>534.38</v>
      </c>
      <c r="K35" s="251">
        <v>585.88</v>
      </c>
      <c r="L35" s="251">
        <v>591.17999999999995</v>
      </c>
      <c r="M35" s="253">
        <v>620.59</v>
      </c>
      <c r="N35" s="251">
        <v>620.59</v>
      </c>
      <c r="O35" s="251">
        <f t="shared" si="0"/>
        <v>549.78250000000003</v>
      </c>
    </row>
    <row r="36" spans="1:15" ht="12" customHeight="1">
      <c r="A36" s="255" t="s">
        <v>112</v>
      </c>
      <c r="B36" s="227" t="s">
        <v>106</v>
      </c>
      <c r="C36" s="251"/>
      <c r="D36" s="251"/>
      <c r="E36" s="251"/>
      <c r="F36" s="252">
        <v>23.13</v>
      </c>
      <c r="G36" s="251">
        <v>23.21</v>
      </c>
      <c r="H36" s="251">
        <v>24.09</v>
      </c>
      <c r="I36" s="251">
        <v>24.91</v>
      </c>
      <c r="J36" s="251">
        <v>26.43</v>
      </c>
      <c r="K36" s="251">
        <v>26.78</v>
      </c>
      <c r="L36" s="251">
        <v>27.91</v>
      </c>
      <c r="M36" s="253">
        <v>27.88</v>
      </c>
      <c r="N36" s="251">
        <v>27.69</v>
      </c>
      <c r="O36" s="251">
        <f t="shared" si="0"/>
        <v>25.781111111111112</v>
      </c>
    </row>
    <row r="37" spans="1:15" ht="12" customHeight="1">
      <c r="A37" s="255" t="s">
        <v>113</v>
      </c>
      <c r="B37" s="227" t="s">
        <v>106</v>
      </c>
      <c r="C37" s="251"/>
      <c r="D37" s="251"/>
      <c r="E37" s="251"/>
      <c r="F37" s="252">
        <v>24.65</v>
      </c>
      <c r="G37" s="251">
        <v>24.94</v>
      </c>
      <c r="H37" s="251">
        <v>26.15</v>
      </c>
      <c r="I37" s="251">
        <v>26.58</v>
      </c>
      <c r="J37" s="251">
        <v>27.68</v>
      </c>
      <c r="K37" s="251">
        <v>28.26</v>
      </c>
      <c r="L37" s="251">
        <v>29.26</v>
      </c>
      <c r="M37" s="253">
        <v>29.58</v>
      </c>
      <c r="N37" s="251">
        <v>29.58</v>
      </c>
      <c r="O37" s="251">
        <f t="shared" si="0"/>
        <v>27.408888888888882</v>
      </c>
    </row>
    <row r="38" spans="1:15" ht="12" customHeight="1">
      <c r="A38" s="255" t="s">
        <v>114</v>
      </c>
      <c r="B38" s="227" t="s">
        <v>47</v>
      </c>
      <c r="C38" s="251">
        <v>308.13</v>
      </c>
      <c r="D38" s="251">
        <v>311.38</v>
      </c>
      <c r="E38" s="251">
        <v>310.31</v>
      </c>
      <c r="F38" s="252">
        <v>251.6</v>
      </c>
      <c r="G38" s="251">
        <v>248.44</v>
      </c>
      <c r="H38" s="251">
        <v>253.24</v>
      </c>
      <c r="I38" s="251">
        <v>258.13</v>
      </c>
      <c r="J38" s="251">
        <v>267.19</v>
      </c>
      <c r="K38" s="251">
        <v>269.38</v>
      </c>
      <c r="L38" s="251">
        <v>284.12</v>
      </c>
      <c r="M38" s="253">
        <v>285</v>
      </c>
      <c r="N38" s="251">
        <v>286.88</v>
      </c>
      <c r="O38" s="251">
        <f t="shared" si="0"/>
        <v>277.81666666666666</v>
      </c>
    </row>
    <row r="39" spans="1:15" ht="12" customHeight="1">
      <c r="A39" s="256" t="s">
        <v>115</v>
      </c>
      <c r="B39" s="227" t="s">
        <v>82</v>
      </c>
      <c r="C39" s="251">
        <v>0.23</v>
      </c>
      <c r="D39" s="251">
        <v>0.21</v>
      </c>
      <c r="E39" s="251">
        <v>0.21</v>
      </c>
      <c r="F39" s="252">
        <v>0.2</v>
      </c>
      <c r="G39" s="251">
        <v>0.21</v>
      </c>
      <c r="H39" s="251">
        <v>0.21</v>
      </c>
      <c r="I39" s="251">
        <v>0.23</v>
      </c>
      <c r="J39" s="251">
        <v>0.25</v>
      </c>
      <c r="K39" s="251">
        <v>0.27</v>
      </c>
      <c r="L39" s="251">
        <v>0.25</v>
      </c>
      <c r="M39" s="253">
        <v>0.18</v>
      </c>
      <c r="N39" s="251">
        <v>0.18</v>
      </c>
      <c r="O39" s="251">
        <f t="shared" si="0"/>
        <v>0.2191666666666667</v>
      </c>
    </row>
    <row r="40" spans="1:15" ht="12" customHeight="1">
      <c r="A40" s="256" t="s">
        <v>116</v>
      </c>
      <c r="B40" s="227" t="s">
        <v>82</v>
      </c>
      <c r="C40" s="251"/>
      <c r="D40" s="251"/>
      <c r="E40" s="251"/>
      <c r="F40" s="252">
        <v>0.49</v>
      </c>
      <c r="G40" s="251">
        <v>0.49</v>
      </c>
      <c r="H40" s="251">
        <v>0.49</v>
      </c>
      <c r="I40" s="251">
        <v>0.5</v>
      </c>
      <c r="J40" s="251">
        <v>0.5</v>
      </c>
      <c r="K40" s="251">
        <v>0.52</v>
      </c>
      <c r="L40" s="251">
        <v>0.53</v>
      </c>
      <c r="M40" s="253">
        <v>0.56000000000000005</v>
      </c>
      <c r="N40" s="251">
        <v>0.56000000000000005</v>
      </c>
      <c r="O40" s="251">
        <f t="shared" si="0"/>
        <v>0.51555555555555566</v>
      </c>
    </row>
    <row r="41" spans="1:15" ht="12" customHeight="1">
      <c r="A41" s="256" t="s">
        <v>117</v>
      </c>
      <c r="B41" s="227" t="s">
        <v>47</v>
      </c>
      <c r="C41" s="251">
        <v>3.81</v>
      </c>
      <c r="D41" s="251">
        <v>3.88</v>
      </c>
      <c r="E41" s="251">
        <v>3.72</v>
      </c>
      <c r="F41" s="252">
        <v>3.62</v>
      </c>
      <c r="G41" s="251">
        <v>3.73</v>
      </c>
      <c r="H41" s="251">
        <v>3.75</v>
      </c>
      <c r="I41" s="251">
        <v>3.75</v>
      </c>
      <c r="J41" s="251">
        <v>3.95</v>
      </c>
      <c r="K41" s="251">
        <v>3.84</v>
      </c>
      <c r="L41" s="251">
        <v>3.66</v>
      </c>
      <c r="M41" s="253">
        <v>3.9</v>
      </c>
      <c r="N41" s="251">
        <v>3.93</v>
      </c>
      <c r="O41" s="251">
        <f t="shared" si="0"/>
        <v>3.7949999999999995</v>
      </c>
    </row>
    <row r="42" spans="1:15" ht="12" customHeight="1">
      <c r="A42" s="256" t="s">
        <v>118</v>
      </c>
      <c r="B42" s="227" t="s">
        <v>47</v>
      </c>
      <c r="C42" s="251"/>
      <c r="D42" s="251"/>
      <c r="E42" s="251"/>
      <c r="F42" s="252">
        <v>2.74</v>
      </c>
      <c r="G42" s="251">
        <v>2.68</v>
      </c>
      <c r="H42" s="251">
        <v>2.38</v>
      </c>
      <c r="I42" s="251">
        <v>2</v>
      </c>
      <c r="J42" s="251">
        <v>2.13</v>
      </c>
      <c r="K42" s="251">
        <v>2.5299999999999998</v>
      </c>
      <c r="L42" s="251">
        <v>1.6</v>
      </c>
      <c r="M42" s="253">
        <v>2.06</v>
      </c>
      <c r="N42" s="251">
        <v>2.06</v>
      </c>
      <c r="O42" s="251">
        <f t="shared" si="0"/>
        <v>2.2422222222222219</v>
      </c>
    </row>
    <row r="43" spans="1:15" ht="12" customHeight="1">
      <c r="A43" s="256" t="s">
        <v>119</v>
      </c>
      <c r="B43" s="227" t="s">
        <v>120</v>
      </c>
      <c r="C43" s="251"/>
      <c r="D43" s="251"/>
      <c r="E43" s="251"/>
      <c r="F43" s="252">
        <v>1.32</v>
      </c>
      <c r="G43" s="251">
        <v>1.38</v>
      </c>
      <c r="H43" s="251">
        <v>1.38</v>
      </c>
      <c r="I43" s="251">
        <v>1.39</v>
      </c>
      <c r="J43" s="251">
        <v>1.4</v>
      </c>
      <c r="K43" s="251">
        <v>1.39</v>
      </c>
      <c r="L43" s="251">
        <v>1.43</v>
      </c>
      <c r="M43" s="253">
        <v>1.33</v>
      </c>
      <c r="N43" s="251">
        <v>1.3</v>
      </c>
      <c r="O43" s="251">
        <f t="shared" si="0"/>
        <v>1.3688888888888888</v>
      </c>
    </row>
    <row r="44" spans="1:15" ht="12" customHeight="1">
      <c r="A44" s="256" t="s">
        <v>121</v>
      </c>
      <c r="B44" s="227" t="s">
        <v>120</v>
      </c>
      <c r="C44" s="251"/>
      <c r="D44" s="251"/>
      <c r="E44" s="251"/>
      <c r="F44" s="252">
        <v>1.01</v>
      </c>
      <c r="G44" s="251">
        <v>1.04</v>
      </c>
      <c r="H44" s="251">
        <v>1.05</v>
      </c>
      <c r="I44" s="251">
        <v>1</v>
      </c>
      <c r="J44" s="251">
        <v>1.07</v>
      </c>
      <c r="K44" s="251">
        <v>1.0900000000000001</v>
      </c>
      <c r="L44" s="251">
        <v>1.08</v>
      </c>
      <c r="M44" s="253">
        <v>1.17</v>
      </c>
      <c r="N44" s="251">
        <v>1.1299999999999999</v>
      </c>
      <c r="O44" s="251">
        <f t="shared" si="0"/>
        <v>1.0711111111111111</v>
      </c>
    </row>
    <row r="45" spans="1:15" ht="12" customHeight="1">
      <c r="A45" s="256" t="s">
        <v>122</v>
      </c>
      <c r="B45" s="227" t="s">
        <v>81</v>
      </c>
      <c r="C45" s="251"/>
      <c r="D45" s="251"/>
      <c r="E45" s="251"/>
      <c r="F45" s="252">
        <v>2.5299999999999998</v>
      </c>
      <c r="G45" s="251">
        <v>2.41</v>
      </c>
      <c r="H45" s="251">
        <v>2.5</v>
      </c>
      <c r="I45" s="251">
        <v>2.35</v>
      </c>
      <c r="J45" s="251">
        <v>2.36</v>
      </c>
      <c r="K45" s="251">
        <v>2.4300000000000002</v>
      </c>
      <c r="L45" s="251">
        <v>2.4900000000000002</v>
      </c>
      <c r="M45" s="253">
        <v>2.36</v>
      </c>
      <c r="N45" s="251">
        <v>2.41</v>
      </c>
      <c r="O45" s="251">
        <f t="shared" si="0"/>
        <v>2.4266666666666667</v>
      </c>
    </row>
    <row r="46" spans="1:15" ht="12" customHeight="1">
      <c r="A46" s="250" t="s">
        <v>45</v>
      </c>
      <c r="B46" s="227" t="s">
        <v>106</v>
      </c>
      <c r="C46" s="251">
        <v>18.77</v>
      </c>
      <c r="D46" s="251">
        <v>18.53</v>
      </c>
      <c r="E46" s="251">
        <v>17.66</v>
      </c>
      <c r="F46" s="252">
        <v>17.96</v>
      </c>
      <c r="G46" s="251">
        <v>18.21</v>
      </c>
      <c r="H46" s="251">
        <v>18.440000000000001</v>
      </c>
      <c r="I46" s="251">
        <v>18.16</v>
      </c>
      <c r="J46" s="251">
        <v>18.22</v>
      </c>
      <c r="K46" s="251">
        <v>18.72</v>
      </c>
      <c r="L46" s="251">
        <v>18.5</v>
      </c>
      <c r="M46" s="253">
        <v>19.03</v>
      </c>
      <c r="N46" s="251">
        <v>19.100000000000001</v>
      </c>
      <c r="O46" s="251">
        <f t="shared" si="0"/>
        <v>18.441666666666666</v>
      </c>
    </row>
    <row r="47" spans="1:15" ht="12" customHeight="1">
      <c r="A47" s="256" t="s">
        <v>48</v>
      </c>
      <c r="B47" s="227" t="s">
        <v>49</v>
      </c>
      <c r="C47" s="251">
        <v>7.78</v>
      </c>
      <c r="D47" s="251">
        <v>7.88</v>
      </c>
      <c r="E47" s="251">
        <v>7.93</v>
      </c>
      <c r="F47" s="252">
        <v>7.84</v>
      </c>
      <c r="G47" s="251">
        <v>7.8</v>
      </c>
      <c r="H47" s="251">
        <v>7.86</v>
      </c>
      <c r="I47" s="251">
        <v>7.87</v>
      </c>
      <c r="J47" s="251">
        <v>7.39</v>
      </c>
      <c r="K47" s="251">
        <v>7.28</v>
      </c>
      <c r="L47" s="251">
        <v>7</v>
      </c>
      <c r="M47" s="253">
        <v>7.85</v>
      </c>
      <c r="N47" s="251">
        <v>7.82</v>
      </c>
      <c r="O47" s="251">
        <f t="shared" si="0"/>
        <v>7.6916666666666655</v>
      </c>
    </row>
    <row r="48" spans="1:15" ht="12" customHeight="1">
      <c r="A48" s="256" t="s">
        <v>58</v>
      </c>
      <c r="B48" s="227" t="s">
        <v>59</v>
      </c>
      <c r="C48" s="251">
        <v>3.56</v>
      </c>
      <c r="D48" s="251">
        <v>4.17</v>
      </c>
      <c r="E48" s="251">
        <v>4.6500000000000004</v>
      </c>
      <c r="F48" s="252">
        <v>4.3</v>
      </c>
      <c r="G48" s="251">
        <v>4.09</v>
      </c>
      <c r="H48" s="251">
        <v>3.83</v>
      </c>
      <c r="I48" s="251">
        <v>3.58</v>
      </c>
      <c r="J48" s="251">
        <v>3.27</v>
      </c>
      <c r="K48" s="251">
        <v>3.32</v>
      </c>
      <c r="L48" s="251">
        <v>3.36</v>
      </c>
      <c r="M48" s="253">
        <v>3.64</v>
      </c>
      <c r="N48" s="251">
        <v>3.45</v>
      </c>
      <c r="O48" s="251">
        <f t="shared" si="0"/>
        <v>3.7683333333333331</v>
      </c>
    </row>
    <row r="49" spans="1:15" ht="12" customHeight="1">
      <c r="A49" s="256" t="s">
        <v>60</v>
      </c>
      <c r="B49" s="227" t="s">
        <v>49</v>
      </c>
      <c r="C49" s="251">
        <v>3.5</v>
      </c>
      <c r="D49" s="251">
        <v>3.77</v>
      </c>
      <c r="E49" s="251">
        <v>2.9</v>
      </c>
      <c r="F49" s="252">
        <v>2.88</v>
      </c>
      <c r="G49" s="251">
        <v>3.1</v>
      </c>
      <c r="H49" s="251">
        <v>3.2</v>
      </c>
      <c r="I49" s="251">
        <v>3</v>
      </c>
      <c r="J49" s="251">
        <v>3.08</v>
      </c>
      <c r="K49" s="251">
        <v>2.87</v>
      </c>
      <c r="L49" s="251">
        <v>2.82</v>
      </c>
      <c r="M49" s="253">
        <v>2.83</v>
      </c>
      <c r="N49" s="251">
        <v>2.83</v>
      </c>
      <c r="O49" s="251">
        <f t="shared" si="0"/>
        <v>3.0649999999999999</v>
      </c>
    </row>
    <row r="50" spans="1:15" ht="12" customHeight="1">
      <c r="A50" s="256" t="s">
        <v>61</v>
      </c>
      <c r="B50" s="227" t="s">
        <v>62</v>
      </c>
      <c r="C50" s="251">
        <v>0.86</v>
      </c>
      <c r="D50" s="251">
        <v>0.91</v>
      </c>
      <c r="E50" s="251">
        <v>0.76</v>
      </c>
      <c r="F50" s="252">
        <v>0.7</v>
      </c>
      <c r="G50" s="251">
        <v>0.7</v>
      </c>
      <c r="H50" s="251">
        <v>0.68</v>
      </c>
      <c r="I50" s="251">
        <v>0.71</v>
      </c>
      <c r="J50" s="251">
        <v>0.71</v>
      </c>
      <c r="K50" s="251">
        <v>0.69</v>
      </c>
      <c r="L50" s="251">
        <v>0.72</v>
      </c>
      <c r="M50" s="253">
        <v>0.69</v>
      </c>
      <c r="N50" s="251">
        <v>0.68</v>
      </c>
      <c r="O50" s="251">
        <f t="shared" si="0"/>
        <v>0.73416666666666675</v>
      </c>
    </row>
    <row r="51" spans="1:15" ht="12" customHeight="1">
      <c r="A51" s="256" t="s">
        <v>79</v>
      </c>
      <c r="B51" s="227" t="s">
        <v>81</v>
      </c>
      <c r="C51" s="251"/>
      <c r="D51" s="251"/>
      <c r="E51" s="251"/>
      <c r="F51" s="252"/>
      <c r="G51" s="251">
        <v>1.5</v>
      </c>
      <c r="H51" s="251"/>
      <c r="I51" s="251"/>
      <c r="J51" s="251"/>
      <c r="K51" s="251">
        <v>1</v>
      </c>
      <c r="L51" s="251">
        <v>2</v>
      </c>
      <c r="M51" s="253">
        <v>2</v>
      </c>
      <c r="N51" s="251">
        <v>2</v>
      </c>
      <c r="O51" s="251">
        <f t="shared" si="0"/>
        <v>1.7</v>
      </c>
    </row>
    <row r="52" spans="1:15" ht="12" customHeight="1">
      <c r="A52" s="256" t="s">
        <v>65</v>
      </c>
      <c r="B52" s="227" t="s">
        <v>106</v>
      </c>
      <c r="C52" s="251"/>
      <c r="D52" s="251"/>
      <c r="E52" s="251"/>
      <c r="F52" s="252">
        <v>18.47</v>
      </c>
      <c r="G52" s="251">
        <v>18.28</v>
      </c>
      <c r="H52" s="251">
        <v>19.350000000000001</v>
      </c>
      <c r="I52" s="251">
        <v>19.079999999999998</v>
      </c>
      <c r="J52" s="251">
        <v>18.09</v>
      </c>
      <c r="K52" s="251">
        <v>17.82</v>
      </c>
      <c r="L52" s="251">
        <v>17.78</v>
      </c>
      <c r="M52" s="253">
        <v>16.53</v>
      </c>
      <c r="N52" s="251">
        <v>16.53</v>
      </c>
      <c r="O52" s="251">
        <f t="shared" si="0"/>
        <v>17.992222222222225</v>
      </c>
    </row>
    <row r="53" spans="1:15" ht="12" customHeight="1">
      <c r="A53" s="256" t="s">
        <v>80</v>
      </c>
      <c r="B53" s="258" t="s">
        <v>81</v>
      </c>
      <c r="C53" s="81"/>
      <c r="D53" s="81"/>
      <c r="E53" s="81"/>
      <c r="F53" s="251">
        <v>2</v>
      </c>
      <c r="G53" s="251">
        <v>1.43</v>
      </c>
      <c r="H53" s="251">
        <v>2.5</v>
      </c>
      <c r="I53" s="257">
        <v>2.1</v>
      </c>
      <c r="J53" s="251">
        <v>2.4700000000000002</v>
      </c>
      <c r="K53" s="251">
        <v>2.33</v>
      </c>
      <c r="L53" s="251">
        <v>2.27</v>
      </c>
      <c r="M53" s="251">
        <v>2.9</v>
      </c>
      <c r="N53" s="251">
        <v>2.9</v>
      </c>
      <c r="O53" s="251">
        <f t="shared" si="0"/>
        <v>2.322222222222222</v>
      </c>
    </row>
    <row r="54" spans="1:15" ht="12" customHeight="1">
      <c r="A54" s="256" t="s">
        <v>124</v>
      </c>
      <c r="B54" s="258" t="s">
        <v>81</v>
      </c>
      <c r="C54" s="81"/>
      <c r="D54" s="81"/>
      <c r="E54" s="81"/>
      <c r="F54" s="251">
        <v>6.75</v>
      </c>
      <c r="G54" s="251">
        <v>9.65</v>
      </c>
      <c r="H54" s="251">
        <v>7.63</v>
      </c>
      <c r="I54" s="251">
        <v>8.1300000000000008</v>
      </c>
      <c r="J54" s="251">
        <v>7.25</v>
      </c>
      <c r="K54" s="251">
        <v>8.8000000000000007</v>
      </c>
      <c r="L54" s="251">
        <v>5.9</v>
      </c>
      <c r="M54" s="251">
        <v>6.88</v>
      </c>
      <c r="N54" s="251">
        <v>6.88</v>
      </c>
      <c r="O54" s="251">
        <f t="shared" si="0"/>
        <v>7.5411111111111104</v>
      </c>
    </row>
    <row r="55" spans="1:15" ht="12" customHeight="1">
      <c r="A55" s="256" t="s">
        <v>125</v>
      </c>
      <c r="B55" s="227" t="s">
        <v>47</v>
      </c>
      <c r="C55" s="251"/>
      <c r="D55" s="251"/>
      <c r="E55" s="251"/>
      <c r="F55" s="252">
        <v>1.1000000000000001</v>
      </c>
      <c r="G55" s="251">
        <v>1.03</v>
      </c>
      <c r="H55" s="251">
        <v>1.05</v>
      </c>
      <c r="I55" s="251">
        <v>1.1499999999999999</v>
      </c>
      <c r="J55" s="251">
        <v>1.17</v>
      </c>
      <c r="K55" s="251">
        <v>1</v>
      </c>
      <c r="L55" s="251">
        <v>1.17</v>
      </c>
      <c r="M55" s="253">
        <v>1.25</v>
      </c>
      <c r="N55" s="251">
        <v>1.17</v>
      </c>
      <c r="O55" s="251">
        <f t="shared" si="0"/>
        <v>1.1211111111111112</v>
      </c>
    </row>
    <row r="56" spans="1:15" ht="12" customHeight="1">
      <c r="A56" s="259"/>
      <c r="B56" s="260"/>
      <c r="C56" s="242"/>
      <c r="D56" s="242"/>
      <c r="E56" s="242"/>
      <c r="F56" s="261"/>
      <c r="G56" s="242"/>
      <c r="H56" s="242"/>
      <c r="I56" s="242"/>
      <c r="J56" s="242"/>
      <c r="K56" s="242"/>
      <c r="L56" s="242"/>
      <c r="M56" s="262"/>
      <c r="N56" s="242"/>
      <c r="O56" s="242"/>
    </row>
    <row r="57" spans="1:15" ht="12.75" customHeight="1">
      <c r="A57" s="259"/>
      <c r="B57" s="260"/>
      <c r="C57" s="242"/>
      <c r="D57" s="242"/>
      <c r="E57" s="242"/>
      <c r="F57" s="261"/>
      <c r="G57" s="242"/>
      <c r="H57" s="242"/>
      <c r="I57" s="242"/>
      <c r="J57" s="242"/>
      <c r="K57" s="242"/>
      <c r="L57" s="242"/>
      <c r="M57" s="262"/>
      <c r="N57" s="242"/>
      <c r="O57" s="242"/>
    </row>
    <row r="58" spans="1:15" ht="12.75" customHeight="1">
      <c r="A58" s="259"/>
      <c r="B58" s="260"/>
      <c r="C58" s="242"/>
      <c r="D58" s="242"/>
      <c r="E58" s="242"/>
      <c r="F58" s="261"/>
      <c r="G58" s="242"/>
      <c r="H58" s="242"/>
      <c r="I58" s="242"/>
      <c r="J58" s="242"/>
      <c r="K58" s="242"/>
      <c r="L58" s="242"/>
      <c r="M58" s="262"/>
      <c r="N58" s="242"/>
      <c r="O58" s="242"/>
    </row>
    <row r="59" spans="1:15" ht="12.7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</row>
    <row r="60" spans="1:15" ht="12.7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</row>
    <row r="61" spans="1:15" ht="12.75" customHeight="1">
      <c r="A61" s="259"/>
      <c r="B61" s="260"/>
      <c r="C61" s="242"/>
      <c r="D61" s="242"/>
      <c r="E61" s="242"/>
      <c r="F61" s="261"/>
      <c r="G61" s="242"/>
      <c r="H61" s="242"/>
      <c r="I61" s="242"/>
      <c r="J61" s="242"/>
      <c r="K61" s="242"/>
      <c r="L61" s="242"/>
      <c r="M61" s="262"/>
      <c r="N61" s="242"/>
      <c r="O61" s="242"/>
    </row>
    <row r="62" spans="1:15" ht="12.75" customHeight="1">
      <c r="A62" s="259"/>
      <c r="B62" s="260"/>
      <c r="C62" s="244"/>
      <c r="D62" s="242"/>
      <c r="E62" s="242"/>
      <c r="F62" s="261"/>
      <c r="G62" s="242"/>
      <c r="H62" s="242"/>
      <c r="I62" s="242"/>
      <c r="J62" s="242"/>
      <c r="K62" s="242"/>
      <c r="L62" s="242"/>
      <c r="M62" s="262"/>
      <c r="N62" s="242"/>
      <c r="O62" s="242"/>
    </row>
    <row r="63" spans="1:15" ht="12.75" customHeight="1">
      <c r="A63" s="259"/>
      <c r="B63" s="260"/>
      <c r="C63" s="244"/>
      <c r="D63" s="244"/>
      <c r="E63" s="244"/>
      <c r="F63" s="244"/>
      <c r="G63" s="242"/>
      <c r="H63" s="244"/>
      <c r="I63" s="244"/>
      <c r="J63" s="242"/>
      <c r="K63" s="244"/>
      <c r="L63" s="244"/>
      <c r="M63" s="262"/>
      <c r="N63" s="167"/>
      <c r="O63" s="242"/>
    </row>
    <row r="64" spans="1:15" ht="12.75" customHeight="1">
      <c r="A64" s="259"/>
      <c r="B64" s="260"/>
      <c r="C64" s="244"/>
      <c r="D64" s="244"/>
      <c r="E64" s="244"/>
      <c r="F64" s="244"/>
      <c r="G64" s="242"/>
      <c r="H64" s="244"/>
      <c r="I64" s="244"/>
      <c r="J64" s="242"/>
      <c r="K64" s="167"/>
      <c r="L64" s="244"/>
      <c r="M64" s="244"/>
      <c r="N64" s="244"/>
      <c r="O64" s="242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E5:F5"/>
  </mergeCells>
  <pageMargins left="0.78740157499999996" right="0.78740157499999996" top="0.984251969" bottom="0.984251969" header="0" footer="0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"/>
  <sheetViews>
    <sheetView workbookViewId="0">
      <selection sqref="A1:XFD1048576"/>
    </sheetView>
  </sheetViews>
  <sheetFormatPr defaultColWidth="14.42578125" defaultRowHeight="15" customHeight="1"/>
  <cols>
    <col min="1" max="1" width="22.5703125" style="60" customWidth="1"/>
    <col min="2" max="2" width="9.140625" style="60" customWidth="1"/>
    <col min="3" max="9" width="9.42578125" style="60" customWidth="1"/>
    <col min="10" max="10" width="10" style="60" customWidth="1"/>
    <col min="11" max="15" width="9.42578125" style="60" customWidth="1"/>
    <col min="16" max="26" width="9" style="60" customWidth="1"/>
    <col min="27" max="16384" width="14.42578125" style="60"/>
  </cols>
  <sheetData>
    <row r="1" spans="1:15" ht="12.75" customHeight="1"/>
    <row r="2" spans="1:15" ht="12.75" customHeight="1">
      <c r="B2" s="167" t="s">
        <v>0</v>
      </c>
    </row>
    <row r="3" spans="1:15" ht="12.75" customHeight="1">
      <c r="B3" s="167" t="s">
        <v>1</v>
      </c>
    </row>
    <row r="4" spans="1:15" ht="12.75" customHeight="1">
      <c r="A4" s="167" t="s">
        <v>83</v>
      </c>
    </row>
    <row r="5" spans="1:15" ht="12.75" customHeight="1">
      <c r="A5" s="168" t="s">
        <v>84</v>
      </c>
      <c r="C5" s="248"/>
      <c r="E5" s="502" t="s">
        <v>85</v>
      </c>
      <c r="F5" s="503"/>
    </row>
    <row r="6" spans="1:15" ht="12.75" customHeight="1">
      <c r="A6" s="167" t="s">
        <v>86</v>
      </c>
      <c r="C6" s="167" t="s">
        <v>87</v>
      </c>
      <c r="G6" s="167"/>
      <c r="K6" s="58" t="s">
        <v>8</v>
      </c>
    </row>
    <row r="7" spans="1:15" ht="12.75" customHeight="1">
      <c r="A7" s="169" t="s">
        <v>9</v>
      </c>
      <c r="B7" s="170"/>
      <c r="C7" s="171"/>
      <c r="D7" s="172"/>
      <c r="E7" s="170"/>
      <c r="F7" s="170"/>
      <c r="G7" s="173" t="s">
        <v>10</v>
      </c>
      <c r="H7" s="172"/>
      <c r="I7" s="172"/>
      <c r="J7" s="170"/>
      <c r="K7" s="174"/>
      <c r="L7" s="170"/>
      <c r="M7" s="170"/>
      <c r="N7" s="175"/>
      <c r="O7" s="223"/>
    </row>
    <row r="8" spans="1:15" ht="12.75" customHeight="1">
      <c r="A8" s="225" t="s">
        <v>11</v>
      </c>
      <c r="B8" s="227" t="s">
        <v>12</v>
      </c>
      <c r="C8" s="227" t="s">
        <v>13</v>
      </c>
      <c r="D8" s="228" t="s">
        <v>14</v>
      </c>
      <c r="E8" s="227" t="s">
        <v>17</v>
      </c>
      <c r="F8" s="227" t="s">
        <v>18</v>
      </c>
      <c r="G8" s="227" t="s">
        <v>19</v>
      </c>
      <c r="H8" s="228" t="s">
        <v>20</v>
      </c>
      <c r="I8" s="227" t="s">
        <v>21</v>
      </c>
      <c r="J8" s="227" t="s">
        <v>22</v>
      </c>
      <c r="K8" s="228" t="s">
        <v>23</v>
      </c>
      <c r="L8" s="227" t="s">
        <v>24</v>
      </c>
      <c r="M8" s="227" t="s">
        <v>25</v>
      </c>
      <c r="N8" s="228" t="s">
        <v>33</v>
      </c>
      <c r="O8" s="230" t="s">
        <v>27</v>
      </c>
    </row>
    <row r="9" spans="1:15" ht="12.75" customHeight="1">
      <c r="A9" s="263"/>
      <c r="B9" s="264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6"/>
      <c r="N9" s="265"/>
      <c r="O9" s="81"/>
    </row>
    <row r="10" spans="1:15" ht="12.75" customHeight="1">
      <c r="A10" s="250" t="s">
        <v>63</v>
      </c>
      <c r="B10" s="227" t="s">
        <v>44</v>
      </c>
      <c r="C10" s="251" t="s">
        <v>307</v>
      </c>
      <c r="D10" s="251" t="s">
        <v>307</v>
      </c>
      <c r="E10" s="251" t="s">
        <v>307</v>
      </c>
      <c r="F10" s="251" t="s">
        <v>307</v>
      </c>
      <c r="G10" s="251" t="s">
        <v>307</v>
      </c>
      <c r="H10" s="251" t="s">
        <v>307</v>
      </c>
      <c r="I10" s="251" t="s">
        <v>307</v>
      </c>
      <c r="J10" s="251" t="s">
        <v>307</v>
      </c>
      <c r="K10" s="251" t="s">
        <v>307</v>
      </c>
      <c r="L10" s="251" t="s">
        <v>307</v>
      </c>
      <c r="M10" s="251" t="s">
        <v>307</v>
      </c>
      <c r="N10" s="251" t="s">
        <v>307</v>
      </c>
      <c r="O10" s="251" t="s">
        <v>307</v>
      </c>
    </row>
    <row r="11" spans="1:15" ht="12.75" customHeight="1">
      <c r="A11" s="250" t="s">
        <v>37</v>
      </c>
      <c r="B11" s="227" t="s">
        <v>34</v>
      </c>
      <c r="C11" s="251" t="s">
        <v>307</v>
      </c>
      <c r="D11" s="251" t="s">
        <v>307</v>
      </c>
      <c r="E11" s="251" t="s">
        <v>307</v>
      </c>
      <c r="F11" s="251" t="s">
        <v>307</v>
      </c>
      <c r="G11" s="251" t="s">
        <v>307</v>
      </c>
      <c r="H11" s="251" t="s">
        <v>307</v>
      </c>
      <c r="I11" s="251" t="s">
        <v>307</v>
      </c>
      <c r="J11" s="251" t="s">
        <v>307</v>
      </c>
      <c r="K11" s="251" t="s">
        <v>307</v>
      </c>
      <c r="L11" s="251" t="s">
        <v>307</v>
      </c>
      <c r="M11" s="251" t="s">
        <v>307</v>
      </c>
      <c r="N11" s="251" t="s">
        <v>307</v>
      </c>
      <c r="O11" s="251" t="s">
        <v>307</v>
      </c>
    </row>
    <row r="12" spans="1:15" ht="12.75" customHeight="1">
      <c r="A12" s="255" t="s">
        <v>89</v>
      </c>
      <c r="B12" s="227" t="s">
        <v>34</v>
      </c>
      <c r="C12" s="251" t="s">
        <v>307</v>
      </c>
      <c r="D12" s="251" t="s">
        <v>307</v>
      </c>
      <c r="E12" s="251" t="s">
        <v>307</v>
      </c>
      <c r="F12" s="251" t="s">
        <v>307</v>
      </c>
      <c r="G12" s="251" t="s">
        <v>307</v>
      </c>
      <c r="H12" s="251" t="s">
        <v>307</v>
      </c>
      <c r="I12" s="251" t="s">
        <v>307</v>
      </c>
      <c r="J12" s="251" t="s">
        <v>307</v>
      </c>
      <c r="K12" s="251" t="s">
        <v>307</v>
      </c>
      <c r="L12" s="251" t="s">
        <v>307</v>
      </c>
      <c r="M12" s="251" t="s">
        <v>307</v>
      </c>
      <c r="N12" s="251" t="s">
        <v>307</v>
      </c>
      <c r="O12" s="251" t="s">
        <v>307</v>
      </c>
    </row>
    <row r="13" spans="1:15" ht="12.75" customHeight="1">
      <c r="A13" s="255" t="s">
        <v>90</v>
      </c>
      <c r="B13" s="227" t="s">
        <v>81</v>
      </c>
      <c r="C13" s="251" t="s">
        <v>307</v>
      </c>
      <c r="D13" s="251" t="s">
        <v>307</v>
      </c>
      <c r="E13" s="251" t="s">
        <v>307</v>
      </c>
      <c r="F13" s="251" t="s">
        <v>307</v>
      </c>
      <c r="G13" s="251" t="s">
        <v>307</v>
      </c>
      <c r="H13" s="251" t="s">
        <v>307</v>
      </c>
      <c r="I13" s="251" t="s">
        <v>307</v>
      </c>
      <c r="J13" s="251" t="s">
        <v>307</v>
      </c>
      <c r="K13" s="251" t="s">
        <v>307</v>
      </c>
      <c r="L13" s="251" t="s">
        <v>307</v>
      </c>
      <c r="M13" s="251" t="s">
        <v>307</v>
      </c>
      <c r="N13" s="251" t="s">
        <v>307</v>
      </c>
      <c r="O13" s="251" t="s">
        <v>307</v>
      </c>
    </row>
    <row r="14" spans="1:15" ht="12.75" customHeight="1">
      <c r="A14" s="255" t="s">
        <v>91</v>
      </c>
      <c r="B14" s="227" t="s">
        <v>81</v>
      </c>
      <c r="C14" s="251" t="s">
        <v>307</v>
      </c>
      <c r="D14" s="251" t="s">
        <v>307</v>
      </c>
      <c r="E14" s="251" t="s">
        <v>307</v>
      </c>
      <c r="F14" s="251" t="s">
        <v>307</v>
      </c>
      <c r="G14" s="251" t="s">
        <v>307</v>
      </c>
      <c r="H14" s="251" t="s">
        <v>307</v>
      </c>
      <c r="I14" s="251" t="s">
        <v>307</v>
      </c>
      <c r="J14" s="251" t="s">
        <v>307</v>
      </c>
      <c r="K14" s="251" t="s">
        <v>307</v>
      </c>
      <c r="L14" s="251" t="s">
        <v>307</v>
      </c>
      <c r="M14" s="251" t="s">
        <v>307</v>
      </c>
      <c r="N14" s="251" t="s">
        <v>307</v>
      </c>
      <c r="O14" s="251" t="s">
        <v>307</v>
      </c>
    </row>
    <row r="15" spans="1:15" ht="12.75" customHeight="1">
      <c r="A15" s="255" t="s">
        <v>92</v>
      </c>
      <c r="B15" s="227" t="s">
        <v>81</v>
      </c>
      <c r="C15" s="251" t="s">
        <v>307</v>
      </c>
      <c r="D15" s="251" t="s">
        <v>307</v>
      </c>
      <c r="E15" s="251" t="s">
        <v>307</v>
      </c>
      <c r="F15" s="251" t="s">
        <v>307</v>
      </c>
      <c r="G15" s="251" t="s">
        <v>307</v>
      </c>
      <c r="H15" s="251" t="s">
        <v>307</v>
      </c>
      <c r="I15" s="251" t="s">
        <v>307</v>
      </c>
      <c r="J15" s="251" t="s">
        <v>307</v>
      </c>
      <c r="K15" s="251" t="s">
        <v>307</v>
      </c>
      <c r="L15" s="251" t="s">
        <v>307</v>
      </c>
      <c r="M15" s="251" t="s">
        <v>307</v>
      </c>
      <c r="N15" s="251" t="s">
        <v>307</v>
      </c>
      <c r="O15" s="251" t="s">
        <v>307</v>
      </c>
    </row>
    <row r="16" spans="1:15" ht="12.75" customHeight="1">
      <c r="A16" s="256" t="s">
        <v>141</v>
      </c>
      <c r="B16" s="227" t="s">
        <v>49</v>
      </c>
      <c r="C16" s="251" t="s">
        <v>307</v>
      </c>
      <c r="D16" s="251" t="s">
        <v>307</v>
      </c>
      <c r="E16" s="251" t="s">
        <v>307</v>
      </c>
      <c r="F16" s="251" t="s">
        <v>307</v>
      </c>
      <c r="G16" s="251" t="s">
        <v>307</v>
      </c>
      <c r="H16" s="251" t="s">
        <v>307</v>
      </c>
      <c r="I16" s="251" t="s">
        <v>307</v>
      </c>
      <c r="J16" s="251" t="s">
        <v>307</v>
      </c>
      <c r="K16" s="251" t="s">
        <v>307</v>
      </c>
      <c r="L16" s="251" t="s">
        <v>307</v>
      </c>
      <c r="M16" s="251" t="s">
        <v>307</v>
      </c>
      <c r="N16" s="251" t="s">
        <v>307</v>
      </c>
      <c r="O16" s="251" t="s">
        <v>307</v>
      </c>
    </row>
    <row r="17" spans="1:15" ht="12.75" customHeight="1">
      <c r="A17" s="250" t="s">
        <v>35</v>
      </c>
      <c r="B17" s="227" t="s">
        <v>34</v>
      </c>
      <c r="C17" s="251" t="s">
        <v>307</v>
      </c>
      <c r="D17" s="251" t="s">
        <v>307</v>
      </c>
      <c r="E17" s="251" t="s">
        <v>307</v>
      </c>
      <c r="F17" s="251" t="s">
        <v>307</v>
      </c>
      <c r="G17" s="251" t="s">
        <v>307</v>
      </c>
      <c r="H17" s="251" t="s">
        <v>307</v>
      </c>
      <c r="I17" s="251" t="s">
        <v>307</v>
      </c>
      <c r="J17" s="251" t="s">
        <v>307</v>
      </c>
      <c r="K17" s="251" t="s">
        <v>307</v>
      </c>
      <c r="L17" s="251" t="s">
        <v>307</v>
      </c>
      <c r="M17" s="251" t="s">
        <v>307</v>
      </c>
      <c r="N17" s="251" t="s">
        <v>307</v>
      </c>
      <c r="O17" s="251" t="s">
        <v>307</v>
      </c>
    </row>
    <row r="18" spans="1:15" ht="12.75" customHeight="1">
      <c r="A18" s="256" t="s">
        <v>30</v>
      </c>
      <c r="B18" s="227" t="s">
        <v>34</v>
      </c>
      <c r="C18" s="251" t="s">
        <v>307</v>
      </c>
      <c r="D18" s="251" t="s">
        <v>307</v>
      </c>
      <c r="E18" s="251" t="s">
        <v>307</v>
      </c>
      <c r="F18" s="251" t="s">
        <v>307</v>
      </c>
      <c r="G18" s="251" t="s">
        <v>307</v>
      </c>
      <c r="H18" s="251" t="s">
        <v>307</v>
      </c>
      <c r="I18" s="251" t="s">
        <v>307</v>
      </c>
      <c r="J18" s="251" t="s">
        <v>307</v>
      </c>
      <c r="K18" s="251" t="s">
        <v>307</v>
      </c>
      <c r="L18" s="251" t="s">
        <v>307</v>
      </c>
      <c r="M18" s="251" t="s">
        <v>307</v>
      </c>
      <c r="N18" s="251" t="s">
        <v>307</v>
      </c>
      <c r="O18" s="251" t="s">
        <v>307</v>
      </c>
    </row>
    <row r="19" spans="1:15" ht="12.75" customHeight="1">
      <c r="A19" s="256" t="s">
        <v>93</v>
      </c>
      <c r="B19" s="227" t="s">
        <v>94</v>
      </c>
      <c r="C19" s="251" t="s">
        <v>307</v>
      </c>
      <c r="D19" s="251" t="s">
        <v>307</v>
      </c>
      <c r="E19" s="251" t="s">
        <v>307</v>
      </c>
      <c r="F19" s="251" t="s">
        <v>307</v>
      </c>
      <c r="G19" s="251" t="s">
        <v>307</v>
      </c>
      <c r="H19" s="251" t="s">
        <v>307</v>
      </c>
      <c r="I19" s="251" t="s">
        <v>307</v>
      </c>
      <c r="J19" s="251" t="s">
        <v>307</v>
      </c>
      <c r="K19" s="251" t="s">
        <v>307</v>
      </c>
      <c r="L19" s="251" t="s">
        <v>307</v>
      </c>
      <c r="M19" s="251" t="s">
        <v>307</v>
      </c>
      <c r="N19" s="251" t="s">
        <v>307</v>
      </c>
      <c r="O19" s="251" t="s">
        <v>307</v>
      </c>
    </row>
    <row r="20" spans="1:15" ht="12.75" customHeight="1">
      <c r="A20" s="256" t="s">
        <v>95</v>
      </c>
      <c r="B20" s="227" t="s">
        <v>96</v>
      </c>
      <c r="C20" s="251" t="s">
        <v>307</v>
      </c>
      <c r="D20" s="251" t="s">
        <v>307</v>
      </c>
      <c r="E20" s="251" t="s">
        <v>307</v>
      </c>
      <c r="F20" s="251" t="s">
        <v>307</v>
      </c>
      <c r="G20" s="251" t="s">
        <v>307</v>
      </c>
      <c r="H20" s="251" t="s">
        <v>307</v>
      </c>
      <c r="I20" s="251" t="s">
        <v>307</v>
      </c>
      <c r="J20" s="251" t="s">
        <v>307</v>
      </c>
      <c r="K20" s="251" t="s">
        <v>307</v>
      </c>
      <c r="L20" s="251" t="s">
        <v>307</v>
      </c>
      <c r="M20" s="251" t="s">
        <v>307</v>
      </c>
      <c r="N20" s="251" t="s">
        <v>307</v>
      </c>
      <c r="O20" s="251" t="s">
        <v>307</v>
      </c>
    </row>
    <row r="21" spans="1:15" ht="12.75" customHeight="1">
      <c r="A21" s="256" t="s">
        <v>38</v>
      </c>
      <c r="B21" s="227" t="s">
        <v>34</v>
      </c>
      <c r="C21" s="251" t="s">
        <v>307</v>
      </c>
      <c r="D21" s="251" t="s">
        <v>307</v>
      </c>
      <c r="E21" s="251" t="s">
        <v>307</v>
      </c>
      <c r="F21" s="251" t="s">
        <v>307</v>
      </c>
      <c r="G21" s="251" t="s">
        <v>307</v>
      </c>
      <c r="H21" s="251" t="s">
        <v>307</v>
      </c>
      <c r="I21" s="251" t="s">
        <v>307</v>
      </c>
      <c r="J21" s="251" t="s">
        <v>307</v>
      </c>
      <c r="K21" s="251" t="s">
        <v>307</v>
      </c>
      <c r="L21" s="251" t="s">
        <v>307</v>
      </c>
      <c r="M21" s="251" t="s">
        <v>307</v>
      </c>
      <c r="N21" s="251" t="s">
        <v>307</v>
      </c>
      <c r="O21" s="251" t="s">
        <v>307</v>
      </c>
    </row>
    <row r="22" spans="1:15" ht="12.75" customHeight="1">
      <c r="A22" s="256" t="s">
        <v>97</v>
      </c>
      <c r="B22" s="258" t="s">
        <v>98</v>
      </c>
      <c r="C22" s="251" t="s">
        <v>307</v>
      </c>
      <c r="D22" s="251" t="s">
        <v>307</v>
      </c>
      <c r="E22" s="251" t="s">
        <v>307</v>
      </c>
      <c r="F22" s="251" t="s">
        <v>307</v>
      </c>
      <c r="G22" s="251" t="s">
        <v>307</v>
      </c>
      <c r="H22" s="251" t="s">
        <v>307</v>
      </c>
      <c r="I22" s="251" t="s">
        <v>307</v>
      </c>
      <c r="J22" s="251" t="s">
        <v>307</v>
      </c>
      <c r="K22" s="251" t="s">
        <v>307</v>
      </c>
      <c r="L22" s="251" t="s">
        <v>307</v>
      </c>
      <c r="M22" s="251" t="s">
        <v>307</v>
      </c>
      <c r="N22" s="251" t="s">
        <v>307</v>
      </c>
      <c r="O22" s="251" t="s">
        <v>307</v>
      </c>
    </row>
    <row r="23" spans="1:15" ht="12.75" customHeight="1">
      <c r="A23" s="256" t="s">
        <v>99</v>
      </c>
      <c r="B23" s="258" t="s">
        <v>59</v>
      </c>
      <c r="C23" s="251" t="s">
        <v>307</v>
      </c>
      <c r="D23" s="251" t="s">
        <v>307</v>
      </c>
      <c r="E23" s="251" t="s">
        <v>307</v>
      </c>
      <c r="F23" s="251" t="s">
        <v>307</v>
      </c>
      <c r="G23" s="251" t="s">
        <v>307</v>
      </c>
      <c r="H23" s="251" t="s">
        <v>307</v>
      </c>
      <c r="I23" s="251" t="s">
        <v>307</v>
      </c>
      <c r="J23" s="251" t="s">
        <v>307</v>
      </c>
      <c r="K23" s="251" t="s">
        <v>307</v>
      </c>
      <c r="L23" s="251" t="s">
        <v>307</v>
      </c>
      <c r="M23" s="251" t="s">
        <v>307</v>
      </c>
      <c r="N23" s="251" t="s">
        <v>307</v>
      </c>
      <c r="O23" s="251" t="s">
        <v>307</v>
      </c>
    </row>
    <row r="24" spans="1:15" ht="12.75" customHeight="1">
      <c r="A24" s="256" t="s">
        <v>100</v>
      </c>
      <c r="B24" s="258" t="s">
        <v>101</v>
      </c>
      <c r="C24" s="251" t="s">
        <v>307</v>
      </c>
      <c r="D24" s="251" t="s">
        <v>307</v>
      </c>
      <c r="E24" s="251" t="s">
        <v>307</v>
      </c>
      <c r="F24" s="251" t="s">
        <v>307</v>
      </c>
      <c r="G24" s="251" t="s">
        <v>307</v>
      </c>
      <c r="H24" s="251" t="s">
        <v>307</v>
      </c>
      <c r="I24" s="251" t="s">
        <v>307</v>
      </c>
      <c r="J24" s="251" t="s">
        <v>307</v>
      </c>
      <c r="K24" s="251" t="s">
        <v>307</v>
      </c>
      <c r="L24" s="251" t="s">
        <v>307</v>
      </c>
      <c r="M24" s="251" t="s">
        <v>307</v>
      </c>
      <c r="N24" s="251" t="s">
        <v>307</v>
      </c>
      <c r="O24" s="251" t="s">
        <v>307</v>
      </c>
    </row>
    <row r="25" spans="1:15" ht="12.75" customHeight="1">
      <c r="A25" s="256" t="s">
        <v>102</v>
      </c>
      <c r="B25" s="258" t="s">
        <v>59</v>
      </c>
      <c r="C25" s="251" t="s">
        <v>307</v>
      </c>
      <c r="D25" s="251" t="s">
        <v>307</v>
      </c>
      <c r="E25" s="251" t="s">
        <v>307</v>
      </c>
      <c r="F25" s="251" t="s">
        <v>307</v>
      </c>
      <c r="G25" s="251" t="s">
        <v>307</v>
      </c>
      <c r="H25" s="251" t="s">
        <v>307</v>
      </c>
      <c r="I25" s="251" t="s">
        <v>307</v>
      </c>
      <c r="J25" s="251" t="s">
        <v>307</v>
      </c>
      <c r="K25" s="251" t="s">
        <v>307</v>
      </c>
      <c r="L25" s="251" t="s">
        <v>307</v>
      </c>
      <c r="M25" s="251" t="s">
        <v>307</v>
      </c>
      <c r="N25" s="251" t="s">
        <v>307</v>
      </c>
      <c r="O25" s="251" t="s">
        <v>307</v>
      </c>
    </row>
    <row r="26" spans="1:15" ht="12.75" customHeight="1">
      <c r="A26" s="256" t="s">
        <v>39</v>
      </c>
      <c r="B26" s="227" t="s">
        <v>34</v>
      </c>
      <c r="C26" s="251" t="s">
        <v>307</v>
      </c>
      <c r="D26" s="251" t="s">
        <v>307</v>
      </c>
      <c r="E26" s="251" t="s">
        <v>307</v>
      </c>
      <c r="F26" s="251" t="s">
        <v>307</v>
      </c>
      <c r="G26" s="251" t="s">
        <v>307</v>
      </c>
      <c r="H26" s="251" t="s">
        <v>307</v>
      </c>
      <c r="I26" s="251" t="s">
        <v>307</v>
      </c>
      <c r="J26" s="251" t="s">
        <v>307</v>
      </c>
      <c r="K26" s="251" t="s">
        <v>307</v>
      </c>
      <c r="L26" s="251" t="s">
        <v>307</v>
      </c>
      <c r="M26" s="251" t="s">
        <v>307</v>
      </c>
      <c r="N26" s="251" t="s">
        <v>307</v>
      </c>
      <c r="O26" s="251" t="s">
        <v>307</v>
      </c>
    </row>
    <row r="27" spans="1:15" ht="12.75" customHeight="1">
      <c r="A27" s="256" t="s">
        <v>103</v>
      </c>
      <c r="B27" s="258" t="s">
        <v>104</v>
      </c>
      <c r="C27" s="251" t="s">
        <v>307</v>
      </c>
      <c r="D27" s="251" t="s">
        <v>307</v>
      </c>
      <c r="E27" s="251" t="s">
        <v>307</v>
      </c>
      <c r="F27" s="251" t="s">
        <v>307</v>
      </c>
      <c r="G27" s="251" t="s">
        <v>307</v>
      </c>
      <c r="H27" s="251" t="s">
        <v>307</v>
      </c>
      <c r="I27" s="251" t="s">
        <v>307</v>
      </c>
      <c r="J27" s="251" t="s">
        <v>307</v>
      </c>
      <c r="K27" s="251" t="s">
        <v>307</v>
      </c>
      <c r="L27" s="251" t="s">
        <v>307</v>
      </c>
      <c r="M27" s="251" t="s">
        <v>307</v>
      </c>
      <c r="N27" s="251" t="s">
        <v>307</v>
      </c>
      <c r="O27" s="251" t="s">
        <v>307</v>
      </c>
    </row>
    <row r="28" spans="1:15" ht="12.75" customHeight="1">
      <c r="A28" s="256" t="s">
        <v>54</v>
      </c>
      <c r="B28" s="227" t="s">
        <v>47</v>
      </c>
      <c r="C28" s="251" t="s">
        <v>307</v>
      </c>
      <c r="D28" s="251" t="s">
        <v>307</v>
      </c>
      <c r="E28" s="251" t="s">
        <v>307</v>
      </c>
      <c r="F28" s="251" t="s">
        <v>307</v>
      </c>
      <c r="G28" s="251" t="s">
        <v>307</v>
      </c>
      <c r="H28" s="251" t="s">
        <v>307</v>
      </c>
      <c r="I28" s="251" t="s">
        <v>307</v>
      </c>
      <c r="J28" s="251" t="s">
        <v>307</v>
      </c>
      <c r="K28" s="251" t="s">
        <v>307</v>
      </c>
      <c r="L28" s="251" t="s">
        <v>307</v>
      </c>
      <c r="M28" s="251" t="s">
        <v>307</v>
      </c>
      <c r="N28" s="251" t="s">
        <v>307</v>
      </c>
      <c r="O28" s="251" t="s">
        <v>307</v>
      </c>
    </row>
    <row r="29" spans="1:15" ht="12.75" customHeight="1">
      <c r="A29" s="256" t="s">
        <v>55</v>
      </c>
      <c r="B29" s="227" t="s">
        <v>47</v>
      </c>
      <c r="C29" s="251" t="s">
        <v>307</v>
      </c>
      <c r="D29" s="251" t="s">
        <v>307</v>
      </c>
      <c r="E29" s="251" t="s">
        <v>307</v>
      </c>
      <c r="F29" s="251" t="s">
        <v>307</v>
      </c>
      <c r="G29" s="251" t="s">
        <v>307</v>
      </c>
      <c r="H29" s="251" t="s">
        <v>307</v>
      </c>
      <c r="I29" s="251" t="s">
        <v>307</v>
      </c>
      <c r="J29" s="251" t="s">
        <v>307</v>
      </c>
      <c r="K29" s="251" t="s">
        <v>307</v>
      </c>
      <c r="L29" s="251" t="s">
        <v>307</v>
      </c>
      <c r="M29" s="251" t="s">
        <v>307</v>
      </c>
      <c r="N29" s="251" t="s">
        <v>307</v>
      </c>
      <c r="O29" s="251" t="s">
        <v>307</v>
      </c>
    </row>
    <row r="30" spans="1:15" ht="12.75" customHeight="1">
      <c r="A30" s="255" t="s">
        <v>105</v>
      </c>
      <c r="B30" s="227" t="s">
        <v>106</v>
      </c>
      <c r="C30" s="251" t="s">
        <v>307</v>
      </c>
      <c r="D30" s="251" t="s">
        <v>307</v>
      </c>
      <c r="E30" s="251" t="s">
        <v>307</v>
      </c>
      <c r="F30" s="251" t="s">
        <v>307</v>
      </c>
      <c r="G30" s="251" t="s">
        <v>307</v>
      </c>
      <c r="H30" s="251" t="s">
        <v>307</v>
      </c>
      <c r="I30" s="251" t="s">
        <v>307</v>
      </c>
      <c r="J30" s="251" t="s">
        <v>307</v>
      </c>
      <c r="K30" s="251" t="s">
        <v>307</v>
      </c>
      <c r="L30" s="251" t="s">
        <v>307</v>
      </c>
      <c r="M30" s="251" t="s">
        <v>307</v>
      </c>
      <c r="N30" s="251" t="s">
        <v>307</v>
      </c>
      <c r="O30" s="251" t="s">
        <v>307</v>
      </c>
    </row>
    <row r="31" spans="1:15" ht="12.75" customHeight="1">
      <c r="A31" s="255" t="s">
        <v>107</v>
      </c>
      <c r="B31" s="227" t="s">
        <v>106</v>
      </c>
      <c r="C31" s="251" t="s">
        <v>307</v>
      </c>
      <c r="D31" s="251" t="s">
        <v>307</v>
      </c>
      <c r="E31" s="251" t="s">
        <v>307</v>
      </c>
      <c r="F31" s="251" t="s">
        <v>307</v>
      </c>
      <c r="G31" s="251" t="s">
        <v>307</v>
      </c>
      <c r="H31" s="251" t="s">
        <v>307</v>
      </c>
      <c r="I31" s="251" t="s">
        <v>307</v>
      </c>
      <c r="J31" s="251" t="s">
        <v>307</v>
      </c>
      <c r="K31" s="251" t="s">
        <v>307</v>
      </c>
      <c r="L31" s="251" t="s">
        <v>307</v>
      </c>
      <c r="M31" s="251" t="s">
        <v>307</v>
      </c>
      <c r="N31" s="251" t="s">
        <v>307</v>
      </c>
      <c r="O31" s="251" t="s">
        <v>307</v>
      </c>
    </row>
    <row r="32" spans="1:15" ht="12.75" customHeight="1">
      <c r="A32" s="255" t="s">
        <v>108</v>
      </c>
      <c r="B32" s="227" t="s">
        <v>106</v>
      </c>
      <c r="C32" s="251" t="s">
        <v>307</v>
      </c>
      <c r="D32" s="251" t="s">
        <v>307</v>
      </c>
      <c r="E32" s="251" t="s">
        <v>307</v>
      </c>
      <c r="F32" s="251" t="s">
        <v>307</v>
      </c>
      <c r="G32" s="251" t="s">
        <v>307</v>
      </c>
      <c r="H32" s="251" t="s">
        <v>307</v>
      </c>
      <c r="I32" s="251" t="s">
        <v>307</v>
      </c>
      <c r="J32" s="251" t="s">
        <v>307</v>
      </c>
      <c r="K32" s="251" t="s">
        <v>307</v>
      </c>
      <c r="L32" s="251" t="s">
        <v>307</v>
      </c>
      <c r="M32" s="251" t="s">
        <v>307</v>
      </c>
      <c r="N32" s="251" t="s">
        <v>307</v>
      </c>
      <c r="O32" s="251" t="s">
        <v>307</v>
      </c>
    </row>
    <row r="33" spans="1:15" ht="12.75" customHeight="1">
      <c r="A33" s="255" t="s">
        <v>109</v>
      </c>
      <c r="B33" s="227" t="s">
        <v>47</v>
      </c>
      <c r="C33" s="251" t="s">
        <v>307</v>
      </c>
      <c r="D33" s="251" t="s">
        <v>307</v>
      </c>
      <c r="E33" s="251" t="s">
        <v>307</v>
      </c>
      <c r="F33" s="251" t="s">
        <v>307</v>
      </c>
      <c r="G33" s="251" t="s">
        <v>307</v>
      </c>
      <c r="H33" s="251" t="s">
        <v>307</v>
      </c>
      <c r="I33" s="251" t="s">
        <v>307</v>
      </c>
      <c r="J33" s="251" t="s">
        <v>307</v>
      </c>
      <c r="K33" s="251" t="s">
        <v>307</v>
      </c>
      <c r="L33" s="251" t="s">
        <v>307</v>
      </c>
      <c r="M33" s="251" t="s">
        <v>307</v>
      </c>
      <c r="N33" s="251" t="s">
        <v>307</v>
      </c>
      <c r="O33" s="251" t="s">
        <v>307</v>
      </c>
    </row>
    <row r="34" spans="1:15" ht="12.75" customHeight="1">
      <c r="A34" s="255" t="s">
        <v>52</v>
      </c>
      <c r="B34" s="227" t="s">
        <v>47</v>
      </c>
      <c r="C34" s="251" t="s">
        <v>307</v>
      </c>
      <c r="D34" s="251" t="s">
        <v>307</v>
      </c>
      <c r="E34" s="251" t="s">
        <v>307</v>
      </c>
      <c r="F34" s="251" t="s">
        <v>307</v>
      </c>
      <c r="G34" s="251" t="s">
        <v>307</v>
      </c>
      <c r="H34" s="251" t="s">
        <v>307</v>
      </c>
      <c r="I34" s="251" t="s">
        <v>307</v>
      </c>
      <c r="J34" s="251" t="s">
        <v>307</v>
      </c>
      <c r="K34" s="251" t="s">
        <v>307</v>
      </c>
      <c r="L34" s="251" t="s">
        <v>307</v>
      </c>
      <c r="M34" s="251" t="s">
        <v>307</v>
      </c>
      <c r="N34" s="251" t="s">
        <v>307</v>
      </c>
      <c r="O34" s="251" t="s">
        <v>307</v>
      </c>
    </row>
    <row r="35" spans="1:15" ht="12.75" customHeight="1">
      <c r="A35" s="255" t="s">
        <v>110</v>
      </c>
      <c r="B35" s="227" t="s">
        <v>47</v>
      </c>
      <c r="C35" s="251" t="s">
        <v>307</v>
      </c>
      <c r="D35" s="251" t="s">
        <v>307</v>
      </c>
      <c r="E35" s="251" t="s">
        <v>307</v>
      </c>
      <c r="F35" s="251" t="s">
        <v>307</v>
      </c>
      <c r="G35" s="251" t="s">
        <v>307</v>
      </c>
      <c r="H35" s="251" t="s">
        <v>307</v>
      </c>
      <c r="I35" s="251" t="s">
        <v>307</v>
      </c>
      <c r="J35" s="251" t="s">
        <v>307</v>
      </c>
      <c r="K35" s="251" t="s">
        <v>307</v>
      </c>
      <c r="L35" s="251" t="s">
        <v>307</v>
      </c>
      <c r="M35" s="251" t="s">
        <v>307</v>
      </c>
      <c r="N35" s="251" t="s">
        <v>307</v>
      </c>
      <c r="O35" s="251" t="s">
        <v>307</v>
      </c>
    </row>
    <row r="36" spans="1:15" ht="12.75" customHeight="1">
      <c r="A36" s="255" t="s">
        <v>111</v>
      </c>
      <c r="B36" s="227" t="s">
        <v>47</v>
      </c>
      <c r="C36" s="251" t="s">
        <v>307</v>
      </c>
      <c r="D36" s="251" t="s">
        <v>307</v>
      </c>
      <c r="E36" s="251" t="s">
        <v>307</v>
      </c>
      <c r="F36" s="251" t="s">
        <v>307</v>
      </c>
      <c r="G36" s="251" t="s">
        <v>307</v>
      </c>
      <c r="H36" s="251" t="s">
        <v>307</v>
      </c>
      <c r="I36" s="251" t="s">
        <v>307</v>
      </c>
      <c r="J36" s="251" t="s">
        <v>307</v>
      </c>
      <c r="K36" s="251" t="s">
        <v>307</v>
      </c>
      <c r="L36" s="251" t="s">
        <v>307</v>
      </c>
      <c r="M36" s="251" t="s">
        <v>307</v>
      </c>
      <c r="N36" s="251" t="s">
        <v>307</v>
      </c>
      <c r="O36" s="251" t="s">
        <v>307</v>
      </c>
    </row>
    <row r="37" spans="1:15" ht="12.75" customHeight="1">
      <c r="A37" s="255" t="s">
        <v>112</v>
      </c>
      <c r="B37" s="227" t="s">
        <v>106</v>
      </c>
      <c r="C37" s="251" t="s">
        <v>307</v>
      </c>
      <c r="D37" s="251" t="s">
        <v>307</v>
      </c>
      <c r="E37" s="251" t="s">
        <v>307</v>
      </c>
      <c r="F37" s="251" t="s">
        <v>307</v>
      </c>
      <c r="G37" s="251" t="s">
        <v>307</v>
      </c>
      <c r="H37" s="251" t="s">
        <v>307</v>
      </c>
      <c r="I37" s="251" t="s">
        <v>307</v>
      </c>
      <c r="J37" s="251" t="s">
        <v>307</v>
      </c>
      <c r="K37" s="251" t="s">
        <v>307</v>
      </c>
      <c r="L37" s="251" t="s">
        <v>307</v>
      </c>
      <c r="M37" s="251" t="s">
        <v>307</v>
      </c>
      <c r="N37" s="251" t="s">
        <v>307</v>
      </c>
      <c r="O37" s="251" t="s">
        <v>307</v>
      </c>
    </row>
    <row r="38" spans="1:15" ht="12.75" customHeight="1">
      <c r="A38" s="255" t="s">
        <v>113</v>
      </c>
      <c r="B38" s="227" t="s">
        <v>106</v>
      </c>
      <c r="C38" s="251" t="s">
        <v>307</v>
      </c>
      <c r="D38" s="251" t="s">
        <v>307</v>
      </c>
      <c r="E38" s="251" t="s">
        <v>307</v>
      </c>
      <c r="F38" s="251" t="s">
        <v>307</v>
      </c>
      <c r="G38" s="251" t="s">
        <v>307</v>
      </c>
      <c r="H38" s="251" t="s">
        <v>307</v>
      </c>
      <c r="I38" s="251" t="s">
        <v>307</v>
      </c>
      <c r="J38" s="251" t="s">
        <v>307</v>
      </c>
      <c r="K38" s="251" t="s">
        <v>307</v>
      </c>
      <c r="L38" s="251" t="s">
        <v>307</v>
      </c>
      <c r="M38" s="251" t="s">
        <v>307</v>
      </c>
      <c r="N38" s="251" t="s">
        <v>307</v>
      </c>
      <c r="O38" s="251" t="s">
        <v>307</v>
      </c>
    </row>
    <row r="39" spans="1:15" ht="12.75" customHeight="1">
      <c r="A39" s="255" t="s">
        <v>114</v>
      </c>
      <c r="B39" s="227" t="s">
        <v>47</v>
      </c>
      <c r="C39" s="251" t="s">
        <v>307</v>
      </c>
      <c r="D39" s="251" t="s">
        <v>307</v>
      </c>
      <c r="E39" s="251" t="s">
        <v>307</v>
      </c>
      <c r="F39" s="251" t="s">
        <v>307</v>
      </c>
      <c r="G39" s="251" t="s">
        <v>307</v>
      </c>
      <c r="H39" s="251" t="s">
        <v>307</v>
      </c>
      <c r="I39" s="251" t="s">
        <v>307</v>
      </c>
      <c r="J39" s="251" t="s">
        <v>307</v>
      </c>
      <c r="K39" s="251" t="s">
        <v>307</v>
      </c>
      <c r="L39" s="251" t="s">
        <v>307</v>
      </c>
      <c r="M39" s="251" t="s">
        <v>307</v>
      </c>
      <c r="N39" s="251" t="s">
        <v>307</v>
      </c>
      <c r="O39" s="251" t="s">
        <v>307</v>
      </c>
    </row>
    <row r="40" spans="1:15" ht="12.75" customHeight="1">
      <c r="A40" s="256" t="s">
        <v>115</v>
      </c>
      <c r="B40" s="227" t="s">
        <v>82</v>
      </c>
      <c r="C40" s="251" t="s">
        <v>307</v>
      </c>
      <c r="D40" s="251" t="s">
        <v>307</v>
      </c>
      <c r="E40" s="251" t="s">
        <v>307</v>
      </c>
      <c r="F40" s="251" t="s">
        <v>307</v>
      </c>
      <c r="G40" s="251" t="s">
        <v>307</v>
      </c>
      <c r="H40" s="251" t="s">
        <v>307</v>
      </c>
      <c r="I40" s="251" t="s">
        <v>307</v>
      </c>
      <c r="J40" s="251" t="s">
        <v>307</v>
      </c>
      <c r="K40" s="251" t="s">
        <v>307</v>
      </c>
      <c r="L40" s="251" t="s">
        <v>307</v>
      </c>
      <c r="M40" s="251" t="s">
        <v>307</v>
      </c>
      <c r="N40" s="251" t="s">
        <v>307</v>
      </c>
      <c r="O40" s="251" t="s">
        <v>307</v>
      </c>
    </row>
    <row r="41" spans="1:15" ht="12.75" customHeight="1">
      <c r="A41" s="256" t="s">
        <v>116</v>
      </c>
      <c r="B41" s="227" t="s">
        <v>82</v>
      </c>
      <c r="C41" s="251" t="s">
        <v>307</v>
      </c>
      <c r="D41" s="251" t="s">
        <v>307</v>
      </c>
      <c r="E41" s="251" t="s">
        <v>307</v>
      </c>
      <c r="F41" s="251" t="s">
        <v>307</v>
      </c>
      <c r="G41" s="251" t="s">
        <v>307</v>
      </c>
      <c r="H41" s="251" t="s">
        <v>307</v>
      </c>
      <c r="I41" s="251" t="s">
        <v>307</v>
      </c>
      <c r="J41" s="251" t="s">
        <v>307</v>
      </c>
      <c r="K41" s="251" t="s">
        <v>307</v>
      </c>
      <c r="L41" s="251" t="s">
        <v>307</v>
      </c>
      <c r="M41" s="251" t="s">
        <v>307</v>
      </c>
      <c r="N41" s="251" t="s">
        <v>307</v>
      </c>
      <c r="O41" s="251" t="s">
        <v>307</v>
      </c>
    </row>
    <row r="42" spans="1:15" ht="12.75" customHeight="1">
      <c r="A42" s="256" t="s">
        <v>117</v>
      </c>
      <c r="B42" s="227" t="s">
        <v>47</v>
      </c>
      <c r="C42" s="251" t="s">
        <v>307</v>
      </c>
      <c r="D42" s="251" t="s">
        <v>307</v>
      </c>
      <c r="E42" s="251" t="s">
        <v>307</v>
      </c>
      <c r="F42" s="251" t="s">
        <v>307</v>
      </c>
      <c r="G42" s="251" t="s">
        <v>307</v>
      </c>
      <c r="H42" s="251" t="s">
        <v>307</v>
      </c>
      <c r="I42" s="251" t="s">
        <v>307</v>
      </c>
      <c r="J42" s="251" t="s">
        <v>307</v>
      </c>
      <c r="K42" s="251" t="s">
        <v>307</v>
      </c>
      <c r="L42" s="251" t="s">
        <v>307</v>
      </c>
      <c r="M42" s="251" t="s">
        <v>307</v>
      </c>
      <c r="N42" s="251" t="s">
        <v>307</v>
      </c>
      <c r="O42" s="251" t="s">
        <v>307</v>
      </c>
    </row>
    <row r="43" spans="1:15" ht="12.75" customHeight="1">
      <c r="A43" s="256" t="s">
        <v>118</v>
      </c>
      <c r="B43" s="227" t="s">
        <v>47</v>
      </c>
      <c r="C43" s="251" t="s">
        <v>307</v>
      </c>
      <c r="D43" s="251" t="s">
        <v>307</v>
      </c>
      <c r="E43" s="251" t="s">
        <v>307</v>
      </c>
      <c r="F43" s="251" t="s">
        <v>307</v>
      </c>
      <c r="G43" s="251" t="s">
        <v>307</v>
      </c>
      <c r="H43" s="251" t="s">
        <v>307</v>
      </c>
      <c r="I43" s="251" t="s">
        <v>307</v>
      </c>
      <c r="J43" s="251" t="s">
        <v>307</v>
      </c>
      <c r="K43" s="251" t="s">
        <v>307</v>
      </c>
      <c r="L43" s="251" t="s">
        <v>307</v>
      </c>
      <c r="M43" s="251" t="s">
        <v>307</v>
      </c>
      <c r="N43" s="251" t="s">
        <v>307</v>
      </c>
      <c r="O43" s="251" t="s">
        <v>307</v>
      </c>
    </row>
    <row r="44" spans="1:15" ht="12.75" customHeight="1">
      <c r="A44" s="256" t="s">
        <v>119</v>
      </c>
      <c r="B44" s="227" t="s">
        <v>120</v>
      </c>
      <c r="C44" s="251" t="s">
        <v>307</v>
      </c>
      <c r="D44" s="251" t="s">
        <v>307</v>
      </c>
      <c r="E44" s="251" t="s">
        <v>307</v>
      </c>
      <c r="F44" s="251" t="s">
        <v>307</v>
      </c>
      <c r="G44" s="251" t="s">
        <v>307</v>
      </c>
      <c r="H44" s="251" t="s">
        <v>307</v>
      </c>
      <c r="I44" s="251" t="s">
        <v>307</v>
      </c>
      <c r="J44" s="251" t="s">
        <v>307</v>
      </c>
      <c r="K44" s="251" t="s">
        <v>307</v>
      </c>
      <c r="L44" s="251" t="s">
        <v>307</v>
      </c>
      <c r="M44" s="251" t="s">
        <v>307</v>
      </c>
      <c r="N44" s="251" t="s">
        <v>307</v>
      </c>
      <c r="O44" s="251" t="s">
        <v>307</v>
      </c>
    </row>
    <row r="45" spans="1:15" ht="12.75" customHeight="1">
      <c r="A45" s="256" t="s">
        <v>121</v>
      </c>
      <c r="B45" s="227" t="s">
        <v>120</v>
      </c>
      <c r="C45" s="251" t="s">
        <v>307</v>
      </c>
      <c r="D45" s="251" t="s">
        <v>307</v>
      </c>
      <c r="E45" s="251" t="s">
        <v>307</v>
      </c>
      <c r="F45" s="251" t="s">
        <v>307</v>
      </c>
      <c r="G45" s="251" t="s">
        <v>307</v>
      </c>
      <c r="H45" s="251" t="s">
        <v>307</v>
      </c>
      <c r="I45" s="251" t="s">
        <v>307</v>
      </c>
      <c r="J45" s="251" t="s">
        <v>307</v>
      </c>
      <c r="K45" s="251" t="s">
        <v>307</v>
      </c>
      <c r="L45" s="251" t="s">
        <v>307</v>
      </c>
      <c r="M45" s="251" t="s">
        <v>307</v>
      </c>
      <c r="N45" s="251" t="s">
        <v>307</v>
      </c>
      <c r="O45" s="251" t="s">
        <v>307</v>
      </c>
    </row>
    <row r="46" spans="1:15" ht="12.75" customHeight="1">
      <c r="A46" s="256" t="s">
        <v>122</v>
      </c>
      <c r="B46" s="227" t="s">
        <v>81</v>
      </c>
      <c r="C46" s="251" t="s">
        <v>307</v>
      </c>
      <c r="D46" s="251" t="s">
        <v>307</v>
      </c>
      <c r="E46" s="251" t="s">
        <v>307</v>
      </c>
      <c r="F46" s="251" t="s">
        <v>307</v>
      </c>
      <c r="G46" s="251" t="s">
        <v>307</v>
      </c>
      <c r="H46" s="251" t="s">
        <v>307</v>
      </c>
      <c r="I46" s="251" t="s">
        <v>307</v>
      </c>
      <c r="J46" s="251" t="s">
        <v>307</v>
      </c>
      <c r="K46" s="251" t="s">
        <v>307</v>
      </c>
      <c r="L46" s="251" t="s">
        <v>307</v>
      </c>
      <c r="M46" s="251" t="s">
        <v>307</v>
      </c>
      <c r="N46" s="251" t="s">
        <v>307</v>
      </c>
      <c r="O46" s="251" t="s">
        <v>307</v>
      </c>
    </row>
    <row r="47" spans="1:15" ht="12.75" customHeight="1">
      <c r="A47" s="250" t="s">
        <v>45</v>
      </c>
      <c r="B47" s="227" t="s">
        <v>106</v>
      </c>
      <c r="C47" s="251" t="s">
        <v>307</v>
      </c>
      <c r="D47" s="251" t="s">
        <v>307</v>
      </c>
      <c r="E47" s="251" t="s">
        <v>307</v>
      </c>
      <c r="F47" s="251" t="s">
        <v>307</v>
      </c>
      <c r="G47" s="251" t="s">
        <v>307</v>
      </c>
      <c r="H47" s="251" t="s">
        <v>307</v>
      </c>
      <c r="I47" s="251" t="s">
        <v>307</v>
      </c>
      <c r="J47" s="251" t="s">
        <v>307</v>
      </c>
      <c r="K47" s="251" t="s">
        <v>307</v>
      </c>
      <c r="L47" s="251" t="s">
        <v>307</v>
      </c>
      <c r="M47" s="251" t="s">
        <v>307</v>
      </c>
      <c r="N47" s="251" t="s">
        <v>307</v>
      </c>
      <c r="O47" s="251" t="s">
        <v>307</v>
      </c>
    </row>
    <row r="48" spans="1:15" ht="12.75" customHeight="1">
      <c r="A48" s="256" t="s">
        <v>48</v>
      </c>
      <c r="B48" s="227" t="s">
        <v>49</v>
      </c>
      <c r="C48" s="251" t="s">
        <v>307</v>
      </c>
      <c r="D48" s="251" t="s">
        <v>307</v>
      </c>
      <c r="E48" s="251" t="s">
        <v>307</v>
      </c>
      <c r="F48" s="251" t="s">
        <v>307</v>
      </c>
      <c r="G48" s="251" t="s">
        <v>307</v>
      </c>
      <c r="H48" s="251" t="s">
        <v>307</v>
      </c>
      <c r="I48" s="251" t="s">
        <v>307</v>
      </c>
      <c r="J48" s="251" t="s">
        <v>307</v>
      </c>
      <c r="K48" s="251" t="s">
        <v>307</v>
      </c>
      <c r="L48" s="251" t="s">
        <v>307</v>
      </c>
      <c r="M48" s="251" t="s">
        <v>307</v>
      </c>
      <c r="N48" s="251" t="s">
        <v>307</v>
      </c>
      <c r="O48" s="251" t="s">
        <v>307</v>
      </c>
    </row>
    <row r="49" spans="1:15" ht="12.75" customHeight="1">
      <c r="A49" s="256" t="s">
        <v>58</v>
      </c>
      <c r="B49" s="227" t="s">
        <v>59</v>
      </c>
      <c r="C49" s="251" t="s">
        <v>307</v>
      </c>
      <c r="D49" s="251" t="s">
        <v>307</v>
      </c>
      <c r="E49" s="251" t="s">
        <v>307</v>
      </c>
      <c r="F49" s="251" t="s">
        <v>307</v>
      </c>
      <c r="G49" s="251" t="s">
        <v>307</v>
      </c>
      <c r="H49" s="251" t="s">
        <v>307</v>
      </c>
      <c r="I49" s="251" t="s">
        <v>307</v>
      </c>
      <c r="J49" s="251" t="s">
        <v>307</v>
      </c>
      <c r="K49" s="251" t="s">
        <v>307</v>
      </c>
      <c r="L49" s="251" t="s">
        <v>307</v>
      </c>
      <c r="M49" s="251" t="s">
        <v>307</v>
      </c>
      <c r="N49" s="251" t="s">
        <v>307</v>
      </c>
      <c r="O49" s="251" t="s">
        <v>307</v>
      </c>
    </row>
    <row r="50" spans="1:15" ht="12.75" customHeight="1">
      <c r="A50" s="256" t="s">
        <v>60</v>
      </c>
      <c r="B50" s="227" t="s">
        <v>49</v>
      </c>
      <c r="C50" s="251" t="s">
        <v>307</v>
      </c>
      <c r="D50" s="251" t="s">
        <v>307</v>
      </c>
      <c r="E50" s="251" t="s">
        <v>307</v>
      </c>
      <c r="F50" s="251" t="s">
        <v>307</v>
      </c>
      <c r="G50" s="251" t="s">
        <v>307</v>
      </c>
      <c r="H50" s="251" t="s">
        <v>307</v>
      </c>
      <c r="I50" s="251" t="s">
        <v>307</v>
      </c>
      <c r="J50" s="251" t="s">
        <v>307</v>
      </c>
      <c r="K50" s="251" t="s">
        <v>307</v>
      </c>
      <c r="L50" s="251" t="s">
        <v>307</v>
      </c>
      <c r="M50" s="251" t="s">
        <v>307</v>
      </c>
      <c r="N50" s="251" t="s">
        <v>307</v>
      </c>
      <c r="O50" s="251" t="s">
        <v>307</v>
      </c>
    </row>
    <row r="51" spans="1:15" ht="12.75" customHeight="1">
      <c r="A51" s="256" t="s">
        <v>61</v>
      </c>
      <c r="B51" s="227" t="s">
        <v>62</v>
      </c>
      <c r="C51" s="251" t="s">
        <v>307</v>
      </c>
      <c r="D51" s="251" t="s">
        <v>307</v>
      </c>
      <c r="E51" s="251" t="s">
        <v>307</v>
      </c>
      <c r="F51" s="251" t="s">
        <v>307</v>
      </c>
      <c r="G51" s="251" t="s">
        <v>307</v>
      </c>
      <c r="H51" s="251" t="s">
        <v>307</v>
      </c>
      <c r="I51" s="251" t="s">
        <v>307</v>
      </c>
      <c r="J51" s="251" t="s">
        <v>307</v>
      </c>
      <c r="K51" s="251" t="s">
        <v>307</v>
      </c>
      <c r="L51" s="251" t="s">
        <v>307</v>
      </c>
      <c r="M51" s="251" t="s">
        <v>307</v>
      </c>
      <c r="N51" s="251" t="s">
        <v>307</v>
      </c>
      <c r="O51" s="251" t="s">
        <v>307</v>
      </c>
    </row>
    <row r="52" spans="1:15" ht="12.75" customHeight="1">
      <c r="A52" s="256" t="s">
        <v>79</v>
      </c>
      <c r="B52" s="227" t="s">
        <v>81</v>
      </c>
      <c r="C52" s="251" t="s">
        <v>307</v>
      </c>
      <c r="D52" s="251" t="s">
        <v>307</v>
      </c>
      <c r="E52" s="251" t="s">
        <v>307</v>
      </c>
      <c r="F52" s="251" t="s">
        <v>307</v>
      </c>
      <c r="G52" s="251" t="s">
        <v>307</v>
      </c>
      <c r="H52" s="251" t="s">
        <v>307</v>
      </c>
      <c r="I52" s="251" t="s">
        <v>307</v>
      </c>
      <c r="J52" s="251" t="s">
        <v>307</v>
      </c>
      <c r="K52" s="251" t="s">
        <v>307</v>
      </c>
      <c r="L52" s="251" t="s">
        <v>307</v>
      </c>
      <c r="M52" s="251" t="s">
        <v>307</v>
      </c>
      <c r="N52" s="251" t="s">
        <v>307</v>
      </c>
      <c r="O52" s="251" t="s">
        <v>307</v>
      </c>
    </row>
    <row r="53" spans="1:15" ht="12.75" customHeight="1">
      <c r="A53" s="256" t="s">
        <v>65</v>
      </c>
      <c r="B53" s="227" t="s">
        <v>106</v>
      </c>
      <c r="C53" s="251" t="s">
        <v>307</v>
      </c>
      <c r="D53" s="251" t="s">
        <v>307</v>
      </c>
      <c r="E53" s="251" t="s">
        <v>307</v>
      </c>
      <c r="F53" s="251" t="s">
        <v>307</v>
      </c>
      <c r="G53" s="251" t="s">
        <v>307</v>
      </c>
      <c r="H53" s="251" t="s">
        <v>307</v>
      </c>
      <c r="I53" s="251" t="s">
        <v>307</v>
      </c>
      <c r="J53" s="251" t="s">
        <v>307</v>
      </c>
      <c r="K53" s="251" t="s">
        <v>307</v>
      </c>
      <c r="L53" s="251" t="s">
        <v>307</v>
      </c>
      <c r="M53" s="251" t="s">
        <v>307</v>
      </c>
      <c r="N53" s="251" t="s">
        <v>307</v>
      </c>
      <c r="O53" s="251" t="s">
        <v>307</v>
      </c>
    </row>
    <row r="54" spans="1:15" ht="12.75" customHeight="1">
      <c r="A54" s="256" t="s">
        <v>80</v>
      </c>
      <c r="B54" s="258" t="s">
        <v>81</v>
      </c>
      <c r="C54" s="251" t="s">
        <v>307</v>
      </c>
      <c r="D54" s="251" t="s">
        <v>307</v>
      </c>
      <c r="E54" s="251" t="s">
        <v>307</v>
      </c>
      <c r="F54" s="251" t="s">
        <v>307</v>
      </c>
      <c r="G54" s="251" t="s">
        <v>307</v>
      </c>
      <c r="H54" s="251" t="s">
        <v>307</v>
      </c>
      <c r="I54" s="251" t="s">
        <v>307</v>
      </c>
      <c r="J54" s="251" t="s">
        <v>307</v>
      </c>
      <c r="K54" s="251" t="s">
        <v>307</v>
      </c>
      <c r="L54" s="251" t="s">
        <v>307</v>
      </c>
      <c r="M54" s="251" t="s">
        <v>307</v>
      </c>
      <c r="N54" s="251" t="s">
        <v>307</v>
      </c>
      <c r="O54" s="251" t="s">
        <v>307</v>
      </c>
    </row>
    <row r="55" spans="1:15" ht="12.75" customHeight="1">
      <c r="A55" s="256" t="s">
        <v>124</v>
      </c>
      <c r="B55" s="258" t="s">
        <v>81</v>
      </c>
      <c r="C55" s="251" t="s">
        <v>307</v>
      </c>
      <c r="D55" s="251" t="s">
        <v>307</v>
      </c>
      <c r="E55" s="251" t="s">
        <v>307</v>
      </c>
      <c r="F55" s="251" t="s">
        <v>307</v>
      </c>
      <c r="G55" s="251" t="s">
        <v>307</v>
      </c>
      <c r="H55" s="251" t="s">
        <v>307</v>
      </c>
      <c r="I55" s="251" t="s">
        <v>307</v>
      </c>
      <c r="J55" s="251" t="s">
        <v>307</v>
      </c>
      <c r="K55" s="251" t="s">
        <v>307</v>
      </c>
      <c r="L55" s="251" t="s">
        <v>307</v>
      </c>
      <c r="M55" s="251" t="s">
        <v>307</v>
      </c>
      <c r="N55" s="251" t="s">
        <v>307</v>
      </c>
      <c r="O55" s="251" t="s">
        <v>307</v>
      </c>
    </row>
    <row r="56" spans="1:15" ht="12.75" customHeight="1">
      <c r="A56" s="256" t="s">
        <v>125</v>
      </c>
      <c r="B56" s="227" t="s">
        <v>47</v>
      </c>
      <c r="C56" s="251" t="s">
        <v>307</v>
      </c>
      <c r="D56" s="251" t="s">
        <v>307</v>
      </c>
      <c r="E56" s="251" t="s">
        <v>307</v>
      </c>
      <c r="F56" s="251" t="s">
        <v>307</v>
      </c>
      <c r="G56" s="251" t="s">
        <v>307</v>
      </c>
      <c r="H56" s="251" t="s">
        <v>307</v>
      </c>
      <c r="I56" s="251" t="s">
        <v>307</v>
      </c>
      <c r="J56" s="251" t="s">
        <v>307</v>
      </c>
      <c r="K56" s="251" t="s">
        <v>307</v>
      </c>
      <c r="L56" s="251" t="s">
        <v>307</v>
      </c>
      <c r="M56" s="251" t="s">
        <v>307</v>
      </c>
      <c r="N56" s="251" t="s">
        <v>307</v>
      </c>
      <c r="O56" s="251" t="s">
        <v>307</v>
      </c>
    </row>
    <row r="57" spans="1:15" ht="12.75" customHeight="1">
      <c r="A57" s="259"/>
      <c r="B57" s="260"/>
      <c r="C57" s="242"/>
      <c r="D57" s="242"/>
      <c r="E57" s="242"/>
      <c r="F57" s="261"/>
      <c r="G57" s="242"/>
      <c r="H57" s="242"/>
      <c r="I57" s="242"/>
      <c r="J57" s="242"/>
      <c r="K57" s="242"/>
      <c r="L57" s="242"/>
      <c r="M57" s="262"/>
      <c r="N57" s="242"/>
      <c r="O57" s="242"/>
    </row>
    <row r="58" spans="1:15" ht="12.75" customHeight="1">
      <c r="A58" s="259"/>
      <c r="B58" s="260"/>
      <c r="C58" s="242"/>
      <c r="D58" s="242"/>
      <c r="E58" s="242"/>
      <c r="F58" s="261"/>
      <c r="G58" s="242"/>
      <c r="H58" s="242"/>
      <c r="I58" s="242"/>
      <c r="J58" s="242"/>
      <c r="K58" s="242"/>
      <c r="L58" s="242"/>
      <c r="M58" s="262"/>
      <c r="N58" s="242"/>
      <c r="O58" s="242"/>
    </row>
    <row r="59" spans="1:15" ht="12.75" customHeight="1">
      <c r="A59" s="259"/>
      <c r="B59" s="260"/>
      <c r="C59" s="242"/>
      <c r="D59" s="242"/>
      <c r="E59" s="242"/>
      <c r="F59" s="261"/>
      <c r="G59" s="242"/>
      <c r="H59" s="242"/>
      <c r="I59" s="242"/>
      <c r="J59" s="242"/>
      <c r="K59" s="242"/>
      <c r="L59" s="242"/>
      <c r="M59" s="262"/>
      <c r="N59" s="242"/>
      <c r="O59" s="242"/>
    </row>
    <row r="60" spans="1:15" ht="12.7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</row>
    <row r="61" spans="1:15" ht="12.7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</row>
    <row r="62" spans="1:15" ht="12.75" customHeight="1">
      <c r="A62" s="259"/>
      <c r="B62" s="260"/>
      <c r="C62" s="242"/>
      <c r="D62" s="242"/>
      <c r="E62" s="242"/>
      <c r="F62" s="261"/>
      <c r="G62" s="242"/>
      <c r="H62" s="242"/>
      <c r="I62" s="242"/>
      <c r="J62" s="242"/>
      <c r="K62" s="242"/>
      <c r="L62" s="242"/>
      <c r="M62" s="262"/>
      <c r="N62" s="242"/>
      <c r="O62" s="242"/>
    </row>
    <row r="63" spans="1:15" ht="12.75" customHeight="1">
      <c r="A63" s="259"/>
      <c r="B63" s="260"/>
      <c r="C63" s="244"/>
      <c r="D63" s="242"/>
      <c r="E63" s="242"/>
      <c r="F63" s="261"/>
      <c r="G63" s="242"/>
      <c r="H63" s="242"/>
      <c r="I63" s="242"/>
      <c r="J63" s="242"/>
      <c r="K63" s="242"/>
      <c r="L63" s="242"/>
      <c r="M63" s="262"/>
      <c r="N63" s="242"/>
      <c r="O63" s="242"/>
    </row>
    <row r="64" spans="1:15" ht="12.75" customHeight="1">
      <c r="A64" s="259"/>
      <c r="B64" s="260"/>
      <c r="C64" s="244"/>
      <c r="D64" s="244"/>
      <c r="E64" s="244"/>
      <c r="F64" s="244"/>
      <c r="G64" s="242"/>
      <c r="H64" s="244"/>
      <c r="I64" s="244"/>
      <c r="J64" s="242"/>
      <c r="K64" s="244"/>
      <c r="L64" s="244"/>
      <c r="M64" s="262"/>
      <c r="N64" s="167"/>
      <c r="O64" s="242"/>
    </row>
    <row r="65" spans="1:15" ht="12.75" customHeight="1">
      <c r="A65" s="259"/>
      <c r="B65" s="260"/>
      <c r="C65" s="244"/>
      <c r="D65" s="244"/>
      <c r="E65" s="244"/>
      <c r="F65" s="244"/>
      <c r="G65" s="242"/>
      <c r="H65" s="244"/>
      <c r="I65" s="244"/>
      <c r="J65" s="242"/>
      <c r="K65" s="167"/>
      <c r="L65" s="244"/>
      <c r="M65" s="244"/>
      <c r="N65" s="244"/>
      <c r="O65" s="242"/>
    </row>
    <row r="66" spans="1:15" ht="12.75" customHeight="1"/>
    <row r="67" spans="1:15" ht="12.75" customHeight="1"/>
    <row r="68" spans="1:15" ht="12.75" customHeight="1"/>
    <row r="69" spans="1:15" ht="12.75" customHeight="1"/>
    <row r="70" spans="1:15" ht="12.75" customHeight="1"/>
    <row r="71" spans="1:15" ht="12.75" customHeight="1"/>
    <row r="72" spans="1:15" ht="12.75" customHeight="1"/>
    <row r="73" spans="1:15" ht="12.75" customHeight="1"/>
    <row r="74" spans="1:15" ht="12.75" customHeight="1"/>
    <row r="75" spans="1:15" ht="12.75" customHeight="1"/>
    <row r="76" spans="1:15" ht="12.75" customHeight="1"/>
    <row r="77" spans="1:15" ht="12.75" customHeight="1"/>
    <row r="78" spans="1:15" ht="12.75" customHeight="1"/>
    <row r="79" spans="1:15" ht="12.75" customHeight="1"/>
    <row r="80" spans="1:15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E5:F5"/>
  </mergeCells>
  <pageMargins left="0.78740157499999996" right="0.78740157499999996" top="0.984251969" bottom="0.984251969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33</vt:i4>
      </vt:variant>
      <vt:variant>
        <vt:lpstr>Intervalos nomeados</vt:lpstr>
      </vt:variant>
      <vt:variant>
        <vt:i4>1</vt:i4>
      </vt:variant>
    </vt:vector>
  </HeadingPairs>
  <TitlesOfParts>
    <vt:vector size="34" baseType="lpstr"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MHistórica</vt:lpstr>
      <vt:lpstr>café leite peixe</vt:lpstr>
      <vt:lpstr>GRÁFICO</vt:lpstr>
      <vt:lpstr>'2020'!Area_de_impressao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JoséAgostinho</dc:creator>
  <cp:lastModifiedBy>USER37</cp:lastModifiedBy>
  <cp:lastPrinted>2022-11-01T15:06:03Z</cp:lastPrinted>
  <dcterms:created xsi:type="dcterms:W3CDTF">2020-07-06T03:54:53Z</dcterms:created>
  <dcterms:modified xsi:type="dcterms:W3CDTF">2022-11-14T11:28:56Z</dcterms:modified>
</cp:coreProperties>
</file>